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8720" windowHeight="12330" tabRatio="724"/>
  </bookViews>
  <sheets>
    <sheet name="Dateneingaben" sheetId="15" r:id="rId1"/>
    <sheet name="Aug" sheetId="1" r:id="rId2"/>
    <sheet name="Sept" sheetId="18" r:id="rId3"/>
    <sheet name="Okt" sheetId="19" r:id="rId4"/>
    <sheet name="Nov" sheetId="20" r:id="rId5"/>
    <sheet name="Dez" sheetId="21" r:id="rId6"/>
    <sheet name="Jan" sheetId="22" r:id="rId7"/>
    <sheet name="Febr" sheetId="23" r:id="rId8"/>
    <sheet name="März" sheetId="24" r:id="rId9"/>
    <sheet name="April" sheetId="25" r:id="rId10"/>
    <sheet name="Mai" sheetId="26" r:id="rId11"/>
    <sheet name="Juni" sheetId="27" r:id="rId12"/>
    <sheet name="Juli" sheetId="28" r:id="rId13"/>
    <sheet name="Aug (2)" sheetId="29" r:id="rId14"/>
    <sheet name="Zus.zug Aug-Dez" sheetId="30" r:id="rId15"/>
    <sheet name="Zus.zug Jan-Aug" sheetId="31" r:id="rId16"/>
    <sheet name="Kostgeldentschädigung" sheetId="32" r:id="rId17"/>
    <sheet name="Beispiele" sheetId="33" r:id="rId18"/>
  </sheets>
  <definedNames>
    <definedName name="_xlnm.Print_Area" localSheetId="1">Aug!$A$1:$F$50</definedName>
    <definedName name="_xlnm.Print_Area" localSheetId="0">Dateneingaben!$A$1:$F$29</definedName>
    <definedName name="_xlnm.Print_Area" localSheetId="14">'Zus.zug Aug-Dez'!$A$1:$F$39</definedName>
  </definedNames>
  <calcPr calcId="145621"/>
</workbook>
</file>

<file path=xl/calcChain.xml><?xml version="1.0" encoding="utf-8"?>
<calcChain xmlns="http://schemas.openxmlformats.org/spreadsheetml/2006/main">
  <c r="C12" i="29" l="1"/>
  <c r="C12" i="28"/>
  <c r="C12" i="27"/>
  <c r="C12" i="26"/>
  <c r="C12" i="25"/>
  <c r="C12" i="24"/>
  <c r="C12" i="23"/>
  <c r="C12" i="22"/>
  <c r="C12" i="21"/>
  <c r="C12" i="20"/>
  <c r="C12" i="19"/>
  <c r="C12" i="1"/>
  <c r="C12" i="18"/>
  <c r="G99" i="33"/>
  <c r="F88" i="33"/>
  <c r="F87" i="33"/>
  <c r="F86" i="33"/>
  <c r="F85" i="33"/>
  <c r="G91" i="33" s="1"/>
  <c r="G101" i="33" s="1"/>
  <c r="G73" i="33"/>
  <c r="F62" i="33"/>
  <c r="F61" i="33"/>
  <c r="F60" i="33"/>
  <c r="F59" i="33"/>
  <c r="G47" i="33"/>
  <c r="F36" i="33"/>
  <c r="F35" i="33"/>
  <c r="F34" i="33"/>
  <c r="F33" i="33"/>
  <c r="G39" i="33" s="1"/>
  <c r="F8" i="33"/>
  <c r="G22" i="33"/>
  <c r="F10" i="33"/>
  <c r="G65" i="33" l="1"/>
  <c r="G75" i="33" s="1"/>
  <c r="G49" i="33"/>
  <c r="F9" i="33"/>
  <c r="F11" i="33"/>
  <c r="F26" i="32"/>
  <c r="F25" i="32"/>
  <c r="F20" i="32"/>
  <c r="F19" i="32"/>
  <c r="F9" i="32"/>
  <c r="F8" i="32"/>
  <c r="F6" i="32"/>
  <c r="F5" i="32"/>
  <c r="F10" i="32" l="1"/>
  <c r="I10" i="32" s="1"/>
  <c r="J10" i="32" s="1"/>
  <c r="F27" i="32"/>
  <c r="I27" i="32" s="1"/>
  <c r="J27" i="32" s="1"/>
  <c r="G14" i="33"/>
  <c r="G24" i="33" s="1"/>
  <c r="F21" i="32"/>
  <c r="I21" i="32" s="1"/>
  <c r="J21" i="32" s="1"/>
  <c r="C17" i="1"/>
  <c r="C16" i="18"/>
  <c r="C17" i="18"/>
  <c r="C16" i="19"/>
  <c r="C17" i="19"/>
  <c r="C16" i="20"/>
  <c r="C17" i="20"/>
  <c r="C16" i="21"/>
  <c r="C17" i="21"/>
  <c r="C17" i="22"/>
  <c r="C16" i="23"/>
  <c r="C17" i="23"/>
  <c r="C16" i="24"/>
  <c r="C17" i="24"/>
  <c r="C16" i="25"/>
  <c r="C17" i="25"/>
  <c r="C16" i="26"/>
  <c r="C17" i="26"/>
  <c r="C16" i="27"/>
  <c r="C17" i="27"/>
  <c r="C16" i="28"/>
  <c r="C17" i="28"/>
  <c r="C16" i="29"/>
  <c r="C17" i="29"/>
  <c r="C19" i="23" l="1"/>
  <c r="C19" i="24"/>
  <c r="C19" i="25"/>
  <c r="C19" i="26"/>
  <c r="C19" i="27"/>
  <c r="C19" i="28"/>
  <c r="C19" i="29"/>
  <c r="C19" i="22"/>
  <c r="C18" i="23"/>
  <c r="C18" i="24"/>
  <c r="C18" i="25"/>
  <c r="C18" i="26"/>
  <c r="C18" i="27"/>
  <c r="C18" i="28"/>
  <c r="C18" i="29"/>
  <c r="C18" i="22"/>
  <c r="C16" i="22"/>
  <c r="C19" i="18"/>
  <c r="C19" i="19"/>
  <c r="C19" i="20"/>
  <c r="C19" i="21"/>
  <c r="C19" i="1"/>
  <c r="C18" i="18"/>
  <c r="C18" i="19"/>
  <c r="C18" i="20"/>
  <c r="C18" i="21"/>
  <c r="C18" i="1"/>
  <c r="C16" i="1"/>
  <c r="D30" i="15"/>
  <c r="E30" i="15" s="1"/>
  <c r="A21" i="15" l="1"/>
  <c r="B4" i="22" s="1"/>
  <c r="F30" i="19"/>
  <c r="F30" i="20"/>
  <c r="F30" i="21"/>
  <c r="F30" i="22"/>
  <c r="F30" i="23"/>
  <c r="F30" i="24"/>
  <c r="F30" i="25"/>
  <c r="F30" i="26"/>
  <c r="F30" i="27"/>
  <c r="F30" i="28"/>
  <c r="F30" i="29"/>
  <c r="F30" i="18"/>
  <c r="F12" i="20"/>
  <c r="F12" i="21"/>
  <c r="F12" i="22"/>
  <c r="E19" i="22" s="1"/>
  <c r="F12" i="23"/>
  <c r="E19" i="23" s="1"/>
  <c r="F12" i="24"/>
  <c r="F12" i="25"/>
  <c r="F12" i="26"/>
  <c r="F12" i="27"/>
  <c r="F12" i="28"/>
  <c r="F12" i="29"/>
  <c r="F12" i="19"/>
  <c r="F12" i="18"/>
  <c r="F12" i="1"/>
  <c r="E9" i="1"/>
  <c r="E6" i="1"/>
  <c r="F30" i="1"/>
  <c r="F1" i="31"/>
  <c r="B12" i="31"/>
  <c r="B13" i="31"/>
  <c r="B14" i="31"/>
  <c r="B15" i="31"/>
  <c r="B16" i="31"/>
  <c r="B17" i="31"/>
  <c r="B18" i="31"/>
  <c r="B19" i="31"/>
  <c r="B12" i="30"/>
  <c r="B13" i="30"/>
  <c r="B14" i="30"/>
  <c r="B15" i="30"/>
  <c r="B16" i="30"/>
  <c r="D30" i="31"/>
  <c r="B5" i="31"/>
  <c r="E5" i="31"/>
  <c r="B6" i="31"/>
  <c r="E6" i="31"/>
  <c r="E7" i="31"/>
  <c r="D27" i="30"/>
  <c r="A30" i="30"/>
  <c r="F1" i="30"/>
  <c r="B5" i="30"/>
  <c r="E5" i="30"/>
  <c r="B6" i="30"/>
  <c r="E6" i="30"/>
  <c r="E7" i="30"/>
  <c r="B39" i="1"/>
  <c r="B37" i="18"/>
  <c r="B39" i="18" s="1"/>
  <c r="B37" i="19" s="1"/>
  <c r="B39" i="19" s="1"/>
  <c r="B37" i="20" s="1"/>
  <c r="B39" i="20" s="1"/>
  <c r="B37" i="21" s="1"/>
  <c r="B39" i="21" s="1"/>
  <c r="B37" i="22" s="1"/>
  <c r="B39" i="22" s="1"/>
  <c r="B37" i="23" s="1"/>
  <c r="B39" i="23" s="1"/>
  <c r="B37" i="24" s="1"/>
  <c r="B39" i="24" s="1"/>
  <c r="B37" i="25" s="1"/>
  <c r="B39" i="25" s="1"/>
  <c r="B37" i="26" s="1"/>
  <c r="B39" i="26" s="1"/>
  <c r="B37" i="27" s="1"/>
  <c r="B39" i="27" s="1"/>
  <c r="B37" i="28" s="1"/>
  <c r="B39" i="28" s="1"/>
  <c r="B37" i="29" s="1"/>
  <c r="B39" i="29" s="1"/>
  <c r="C39" i="1"/>
  <c r="C37" i="18" s="1"/>
  <c r="C39" i="18" s="1"/>
  <c r="C37" i="19" s="1"/>
  <c r="C39" i="19" s="1"/>
  <c r="C37" i="20" s="1"/>
  <c r="C39" i="20" s="1"/>
  <c r="C37" i="21" s="1"/>
  <c r="C39" i="21" s="1"/>
  <c r="C37" i="22" s="1"/>
  <c r="C39" i="22"/>
  <c r="C37" i="23" s="1"/>
  <c r="C39" i="23" s="1"/>
  <c r="C37" i="24" s="1"/>
  <c r="C39" i="24" s="1"/>
  <c r="C37" i="25" s="1"/>
  <c r="C39" i="25" s="1"/>
  <c r="C37" i="26" s="1"/>
  <c r="C39" i="26" s="1"/>
  <c r="C37" i="27" s="1"/>
  <c r="C39" i="27" s="1"/>
  <c r="C37" i="28" s="1"/>
  <c r="C39" i="28" s="1"/>
  <c r="C37" i="29" s="1"/>
  <c r="C39" i="29" s="1"/>
  <c r="B3" i="29"/>
  <c r="B3" i="28"/>
  <c r="B3" i="27"/>
  <c r="B3" i="26"/>
  <c r="B3" i="25"/>
  <c r="B3" i="24"/>
  <c r="B3" i="23"/>
  <c r="B3" i="22"/>
  <c r="A16" i="15"/>
  <c r="B4" i="18" s="1"/>
  <c r="B3" i="21"/>
  <c r="B3" i="20"/>
  <c r="B3" i="19"/>
  <c r="B3" i="18"/>
  <c r="B6" i="29"/>
  <c r="E6" i="29"/>
  <c r="B7" i="29"/>
  <c r="E7" i="29"/>
  <c r="E8" i="29"/>
  <c r="E9" i="29"/>
  <c r="B45" i="29"/>
  <c r="B6" i="28"/>
  <c r="E6" i="28"/>
  <c r="B7" i="28"/>
  <c r="E7" i="28"/>
  <c r="E8" i="28"/>
  <c r="E9" i="28"/>
  <c r="B45" i="28"/>
  <c r="B6" i="27"/>
  <c r="E6" i="27"/>
  <c r="B7" i="27"/>
  <c r="E7" i="27"/>
  <c r="E8" i="27"/>
  <c r="E9" i="27"/>
  <c r="B45" i="27"/>
  <c r="B6" i="26"/>
  <c r="E6" i="26"/>
  <c r="B7" i="26"/>
  <c r="E7" i="26"/>
  <c r="E8" i="26"/>
  <c r="E9" i="26"/>
  <c r="B45" i="26"/>
  <c r="B6" i="25"/>
  <c r="E6" i="25"/>
  <c r="B7" i="25"/>
  <c r="E7" i="25"/>
  <c r="E8" i="25"/>
  <c r="E9" i="25"/>
  <c r="B45" i="25"/>
  <c r="B6" i="24"/>
  <c r="E6" i="24"/>
  <c r="B7" i="24"/>
  <c r="E7" i="24"/>
  <c r="E8" i="24"/>
  <c r="E9" i="24"/>
  <c r="B45" i="24"/>
  <c r="B6" i="23"/>
  <c r="E6" i="23"/>
  <c r="B7" i="23"/>
  <c r="E7" i="23"/>
  <c r="E8" i="23"/>
  <c r="E9" i="23"/>
  <c r="B45" i="23"/>
  <c r="B6" i="22"/>
  <c r="E6" i="22"/>
  <c r="B7" i="22"/>
  <c r="E7" i="22"/>
  <c r="E8" i="22"/>
  <c r="E9" i="22"/>
  <c r="B45" i="22"/>
  <c r="B6" i="21"/>
  <c r="E6" i="21"/>
  <c r="B7" i="21"/>
  <c r="E7" i="21"/>
  <c r="E8" i="21"/>
  <c r="E9" i="21"/>
  <c r="B45" i="21"/>
  <c r="B6" i="20"/>
  <c r="E6" i="20"/>
  <c r="B7" i="20"/>
  <c r="E7" i="20"/>
  <c r="E8" i="20"/>
  <c r="E9" i="20"/>
  <c r="B45" i="20"/>
  <c r="B6" i="19"/>
  <c r="E6" i="19"/>
  <c r="B7" i="19"/>
  <c r="E7" i="19"/>
  <c r="E8" i="19"/>
  <c r="E9" i="19"/>
  <c r="B45" i="19"/>
  <c r="B6" i="18"/>
  <c r="E6" i="18"/>
  <c r="B7" i="18"/>
  <c r="E7" i="18"/>
  <c r="E8" i="18"/>
  <c r="E9" i="18"/>
  <c r="B45" i="18"/>
  <c r="E7" i="1"/>
  <c r="E8" i="1"/>
  <c r="B7" i="1"/>
  <c r="B6" i="1"/>
  <c r="B4" i="1"/>
  <c r="B3" i="1"/>
  <c r="B45" i="1"/>
  <c r="E18" i="19" l="1"/>
  <c r="E16" i="19"/>
  <c r="E17" i="19"/>
  <c r="E18" i="26"/>
  <c r="E17" i="26"/>
  <c r="E16" i="26"/>
  <c r="E18" i="20"/>
  <c r="E17" i="20"/>
  <c r="E16" i="20"/>
  <c r="E16" i="1"/>
  <c r="E17" i="1"/>
  <c r="E18" i="28"/>
  <c r="E16" i="28"/>
  <c r="E17" i="28"/>
  <c r="E18" i="24"/>
  <c r="E17" i="24"/>
  <c r="E16" i="24"/>
  <c r="E18" i="22"/>
  <c r="E17" i="22"/>
  <c r="A22" i="15"/>
  <c r="A23" i="15" s="1"/>
  <c r="A24" i="15" s="1"/>
  <c r="A25" i="15" s="1"/>
  <c r="E17" i="18"/>
  <c r="E16" i="18"/>
  <c r="E17" i="27"/>
  <c r="E16" i="27"/>
  <c r="E17" i="21"/>
  <c r="E16" i="21"/>
  <c r="E17" i="23"/>
  <c r="E16" i="23"/>
  <c r="E17" i="29"/>
  <c r="E16" i="29"/>
  <c r="E17" i="25"/>
  <c r="E16" i="25"/>
  <c r="E19" i="25"/>
  <c r="E19" i="19"/>
  <c r="E19" i="20"/>
  <c r="A33" i="31"/>
  <c r="B20" i="31"/>
  <c r="B33" i="31" s="1"/>
  <c r="E19" i="28"/>
  <c r="E19" i="29"/>
  <c r="E19" i="26"/>
  <c r="E19" i="21"/>
  <c r="E19" i="27"/>
  <c r="E19" i="24"/>
  <c r="B17" i="30"/>
  <c r="B30" i="30" s="1"/>
  <c r="E19" i="18"/>
  <c r="A17" i="15"/>
  <c r="B4" i="19" s="1"/>
  <c r="B4" i="25"/>
  <c r="E19" i="1"/>
  <c r="B4" i="24"/>
  <c r="E18" i="1"/>
  <c r="E18" i="18"/>
  <c r="E18" i="29"/>
  <c r="E18" i="27"/>
  <c r="E18" i="25"/>
  <c r="E18" i="23"/>
  <c r="E16" i="22"/>
  <c r="E18" i="21"/>
  <c r="F22" i="25" l="1"/>
  <c r="F32" i="25" s="1"/>
  <c r="F22" i="21"/>
  <c r="F32" i="21" s="1"/>
  <c r="A18" i="15"/>
  <c r="B4" i="23"/>
  <c r="D33" i="31"/>
  <c r="D30" i="30"/>
  <c r="F22" i="19"/>
  <c r="F32" i="19" s="1"/>
  <c r="F22" i="27"/>
  <c r="F32" i="27" s="1"/>
  <c r="F22" i="20"/>
  <c r="F32" i="20" s="1"/>
  <c r="F22" i="29"/>
  <c r="F32" i="29" s="1"/>
  <c r="F22" i="26"/>
  <c r="F32" i="26" s="1"/>
  <c r="F22" i="28"/>
  <c r="F32" i="28" s="1"/>
  <c r="F22" i="18"/>
  <c r="F32" i="18" s="1"/>
  <c r="E33" i="31"/>
  <c r="F22" i="22"/>
  <c r="F32" i="22" s="1"/>
  <c r="C33" i="31"/>
  <c r="B4" i="20"/>
  <c r="A19" i="15"/>
  <c r="B4" i="21" s="1"/>
  <c r="C30" i="30"/>
  <c r="E30" i="30"/>
  <c r="F22" i="23"/>
  <c r="F32" i="23" s="1"/>
  <c r="A26" i="15"/>
  <c r="B4" i="26"/>
  <c r="F22" i="1"/>
  <c r="F32" i="1" s="1"/>
  <c r="F22" i="24"/>
  <c r="F32" i="24" s="1"/>
  <c r="F30" i="30" l="1"/>
  <c r="B4" i="27"/>
  <c r="A27" i="15"/>
  <c r="F33" i="31"/>
  <c r="A28" i="15" l="1"/>
  <c r="B4" i="29" s="1"/>
  <c r="B4" i="28"/>
</calcChain>
</file>

<file path=xl/comments1.xml><?xml version="1.0" encoding="utf-8"?>
<comments xmlns="http://schemas.openxmlformats.org/spreadsheetml/2006/main">
  <authors>
    <author>MB-EB</author>
  </authors>
  <commentList>
    <comment ref="E27" authorId="0">
      <text>
        <r>
          <rPr>
            <b/>
            <sz val="10"/>
            <color indexed="81"/>
            <rFont val="Tahoma"/>
            <family val="2"/>
          </rPr>
          <t xml:space="preserve">Pauschale Fr. 190.-- / Mt.
</t>
        </r>
        <r>
          <rPr>
            <sz val="10"/>
            <color indexed="81"/>
            <rFont val="Tahoma"/>
            <family val="2"/>
          </rPr>
          <t>Grundlage: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5 Wochen Ferien + 1.5 Tage frei pro Woche + 1. August
(106.5 Tage * Fr. 21.50 pro Tag  / 12)</t>
        </r>
        <r>
          <rPr>
            <sz val="8"/>
            <color indexed="81"/>
            <rFont val="Tahoma"/>
          </rPr>
          <t xml:space="preserve">
</t>
        </r>
      </text>
    </comment>
    <comment ref="E28" authorId="0">
      <text>
        <r>
          <rPr>
            <b/>
            <u/>
            <sz val="10"/>
            <color indexed="81"/>
            <rFont val="Tahoma"/>
            <family val="2"/>
          </rPr>
          <t>1./2. Lehrjahr:</t>
        </r>
        <r>
          <rPr>
            <b/>
            <sz val="10"/>
            <color indexed="81"/>
            <rFont val="Tahoma"/>
            <family val="2"/>
          </rPr>
          <t xml:space="preserve">
Pauschale Fr. 35.--/Mt.
</t>
        </r>
        <r>
          <rPr>
            <sz val="10"/>
            <color indexed="81"/>
            <rFont val="Tahoma"/>
            <family val="2"/>
          </rPr>
          <t>(42 Tage * Fr. 10.-- pro Mittagessen / 12)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b/>
            <u/>
            <sz val="10"/>
            <color indexed="81"/>
            <rFont val="Tahoma"/>
            <family val="2"/>
          </rPr>
          <t>3. Lehrjahr:</t>
        </r>
        <r>
          <rPr>
            <b/>
            <sz val="10"/>
            <color indexed="81"/>
            <rFont val="Tahoma"/>
            <family val="2"/>
          </rPr>
          <t xml:space="preserve">
Pauschale Fr. 179.-- /Mt. </t>
        </r>
        <r>
          <rPr>
            <sz val="10"/>
            <color indexed="81"/>
            <rFont val="Tahoma"/>
            <family val="2"/>
          </rPr>
          <t xml:space="preserve">
(100 Tage * Fr. 21.50.-- pro Tag / 12)</t>
        </r>
      </text>
    </comment>
    <comment ref="E29" authorId="0">
      <text>
        <r>
          <rPr>
            <b/>
            <sz val="10"/>
            <color indexed="81"/>
            <rFont val="Tahoma"/>
            <family val="2"/>
          </rPr>
          <t>Mögliche Eintragungen:</t>
        </r>
        <r>
          <rPr>
            <sz val="10"/>
            <color indexed="81"/>
            <rFont val="Tahoma"/>
            <family val="2"/>
          </rPr>
          <t xml:space="preserve">
Natelspesen
Fahrspesen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MB-EB</author>
  </authors>
  <commentList>
    <comment ref="E27" authorId="0">
      <text>
        <r>
          <rPr>
            <b/>
            <sz val="10"/>
            <color indexed="81"/>
            <rFont val="Tahoma"/>
            <family val="2"/>
          </rPr>
          <t xml:space="preserve">Pauschale Fr. 190.-- / Mt.
</t>
        </r>
        <r>
          <rPr>
            <sz val="10"/>
            <color indexed="81"/>
            <rFont val="Tahoma"/>
            <family val="2"/>
          </rPr>
          <t>Grundlage: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5 Wochen Ferien + 1.5 Tage frei pro Woche + 1. August
(106.5 Tage * Fr. 21.50 pro Tag  / 12)</t>
        </r>
        <r>
          <rPr>
            <sz val="8"/>
            <color indexed="81"/>
            <rFont val="Tahoma"/>
          </rPr>
          <t xml:space="preserve">
</t>
        </r>
      </text>
    </comment>
    <comment ref="E28" authorId="0">
      <text>
        <r>
          <rPr>
            <b/>
            <u/>
            <sz val="10"/>
            <color indexed="81"/>
            <rFont val="Tahoma"/>
            <family val="2"/>
          </rPr>
          <t>1./2. Lehrjahr:</t>
        </r>
        <r>
          <rPr>
            <b/>
            <sz val="10"/>
            <color indexed="81"/>
            <rFont val="Tahoma"/>
            <family val="2"/>
          </rPr>
          <t xml:space="preserve">
Pauschale Fr. 35.--/Mt.
</t>
        </r>
        <r>
          <rPr>
            <sz val="10"/>
            <color indexed="81"/>
            <rFont val="Tahoma"/>
            <family val="2"/>
          </rPr>
          <t>(42 Tage * Fr. 10.-- pro Mittagessen / 12)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b/>
            <u/>
            <sz val="10"/>
            <color indexed="81"/>
            <rFont val="Tahoma"/>
            <family val="2"/>
          </rPr>
          <t>3. Lehrjahr:</t>
        </r>
        <r>
          <rPr>
            <b/>
            <sz val="10"/>
            <color indexed="81"/>
            <rFont val="Tahoma"/>
            <family val="2"/>
          </rPr>
          <t xml:space="preserve">
Pauschale Fr. 179.-- /Mt. </t>
        </r>
        <r>
          <rPr>
            <sz val="10"/>
            <color indexed="81"/>
            <rFont val="Tahoma"/>
            <family val="2"/>
          </rPr>
          <t xml:space="preserve">
(100 Tage * Fr. 21.50.-- pro Tag / 12)</t>
        </r>
      </text>
    </comment>
    <comment ref="E29" authorId="0">
      <text>
        <r>
          <rPr>
            <b/>
            <sz val="10"/>
            <color indexed="81"/>
            <rFont val="Tahoma"/>
            <family val="2"/>
          </rPr>
          <t>Mögliche Eintragungen:</t>
        </r>
        <r>
          <rPr>
            <sz val="10"/>
            <color indexed="81"/>
            <rFont val="Tahoma"/>
            <family val="2"/>
          </rPr>
          <t xml:space="preserve">
Natelspesen
Fahrspesen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MB-EB</author>
  </authors>
  <commentList>
    <comment ref="E27" authorId="0">
      <text>
        <r>
          <rPr>
            <b/>
            <sz val="10"/>
            <color indexed="81"/>
            <rFont val="Tahoma"/>
            <family val="2"/>
          </rPr>
          <t xml:space="preserve">Pauschale Fr. 190.-- / Mt.
</t>
        </r>
        <r>
          <rPr>
            <sz val="10"/>
            <color indexed="81"/>
            <rFont val="Tahoma"/>
            <family val="2"/>
          </rPr>
          <t>Grundlage: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5 Wochen Ferien + 1.5 Tage frei pro Woche + 1. August
(106.5 Tage * Fr. 21.50 pro Tag  / 12)</t>
        </r>
        <r>
          <rPr>
            <sz val="8"/>
            <color indexed="81"/>
            <rFont val="Tahoma"/>
          </rPr>
          <t xml:space="preserve">
</t>
        </r>
      </text>
    </comment>
    <comment ref="E28" authorId="0">
      <text>
        <r>
          <rPr>
            <b/>
            <u/>
            <sz val="10"/>
            <color indexed="81"/>
            <rFont val="Tahoma"/>
            <family val="2"/>
          </rPr>
          <t>1./2. Lehrjahr:</t>
        </r>
        <r>
          <rPr>
            <b/>
            <sz val="10"/>
            <color indexed="81"/>
            <rFont val="Tahoma"/>
            <family val="2"/>
          </rPr>
          <t xml:space="preserve">
Pauschale Fr. 35.--/Mt.
</t>
        </r>
        <r>
          <rPr>
            <sz val="10"/>
            <color indexed="81"/>
            <rFont val="Tahoma"/>
            <family val="2"/>
          </rPr>
          <t>(42 Tage * Fr. 10.-- pro Mittagessen / 12)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b/>
            <u/>
            <sz val="10"/>
            <color indexed="81"/>
            <rFont val="Tahoma"/>
            <family val="2"/>
          </rPr>
          <t>3. Lehrjahr:</t>
        </r>
        <r>
          <rPr>
            <b/>
            <sz val="10"/>
            <color indexed="81"/>
            <rFont val="Tahoma"/>
            <family val="2"/>
          </rPr>
          <t xml:space="preserve">
Pauschale Fr. 179.-- /Mt. </t>
        </r>
        <r>
          <rPr>
            <sz val="10"/>
            <color indexed="81"/>
            <rFont val="Tahoma"/>
            <family val="2"/>
          </rPr>
          <t xml:space="preserve">
(100 Tage * Fr. 21.50.-- pro Tag / 12)</t>
        </r>
      </text>
    </comment>
    <comment ref="E29" authorId="0">
      <text>
        <r>
          <rPr>
            <b/>
            <sz val="10"/>
            <color indexed="81"/>
            <rFont val="Tahoma"/>
            <family val="2"/>
          </rPr>
          <t>Mögliche Eintragungen:</t>
        </r>
        <r>
          <rPr>
            <sz val="10"/>
            <color indexed="81"/>
            <rFont val="Tahoma"/>
            <family val="2"/>
          </rPr>
          <t xml:space="preserve">
Natelspesen
Fahrspesen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MB-EB</author>
  </authors>
  <commentList>
    <comment ref="E27" authorId="0">
      <text>
        <r>
          <rPr>
            <b/>
            <sz val="10"/>
            <color indexed="81"/>
            <rFont val="Tahoma"/>
            <family val="2"/>
          </rPr>
          <t xml:space="preserve">Pauschale Fr. 190.-- / Mt.
</t>
        </r>
        <r>
          <rPr>
            <sz val="10"/>
            <color indexed="81"/>
            <rFont val="Tahoma"/>
            <family val="2"/>
          </rPr>
          <t>Grundlage: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5 Wochen Ferien + 1.5 Tage frei pro Woche + 1. August
(106.5 Tage * Fr. 21.50 pro Tag  / 12)</t>
        </r>
        <r>
          <rPr>
            <sz val="8"/>
            <color indexed="81"/>
            <rFont val="Tahoma"/>
          </rPr>
          <t xml:space="preserve">
</t>
        </r>
      </text>
    </comment>
    <comment ref="E28" authorId="0">
      <text>
        <r>
          <rPr>
            <b/>
            <u/>
            <sz val="10"/>
            <color indexed="81"/>
            <rFont val="Tahoma"/>
            <family val="2"/>
          </rPr>
          <t>1./2. Lehrjahr:</t>
        </r>
        <r>
          <rPr>
            <b/>
            <sz val="10"/>
            <color indexed="81"/>
            <rFont val="Tahoma"/>
            <family val="2"/>
          </rPr>
          <t xml:space="preserve">
Pauschale Fr. 35.--/Mt.
</t>
        </r>
        <r>
          <rPr>
            <sz val="10"/>
            <color indexed="81"/>
            <rFont val="Tahoma"/>
            <family val="2"/>
          </rPr>
          <t>(42 Tage * Fr. 10.-- pro Mittagessen / 12)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b/>
            <u/>
            <sz val="10"/>
            <color indexed="81"/>
            <rFont val="Tahoma"/>
            <family val="2"/>
          </rPr>
          <t>3. Lehrjahr:</t>
        </r>
        <r>
          <rPr>
            <b/>
            <sz val="10"/>
            <color indexed="81"/>
            <rFont val="Tahoma"/>
            <family val="2"/>
          </rPr>
          <t xml:space="preserve">
Pauschale Fr. 179.-- /Mt. </t>
        </r>
        <r>
          <rPr>
            <sz val="10"/>
            <color indexed="81"/>
            <rFont val="Tahoma"/>
            <family val="2"/>
          </rPr>
          <t xml:space="preserve">
(100 Tage * Fr. 21.50.-- pro Tag / 12)</t>
        </r>
      </text>
    </comment>
    <comment ref="E29" authorId="0">
      <text>
        <r>
          <rPr>
            <b/>
            <sz val="10"/>
            <color indexed="81"/>
            <rFont val="Tahoma"/>
            <family val="2"/>
          </rPr>
          <t>Mögliche Eintragungen:</t>
        </r>
        <r>
          <rPr>
            <sz val="10"/>
            <color indexed="81"/>
            <rFont val="Tahoma"/>
            <family val="2"/>
          </rPr>
          <t xml:space="preserve">
Natelspesen
Fahrspesen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MB-EB</author>
  </authors>
  <commentList>
    <comment ref="E27" authorId="0">
      <text>
        <r>
          <rPr>
            <b/>
            <sz val="10"/>
            <color indexed="81"/>
            <rFont val="Tahoma"/>
            <family val="2"/>
          </rPr>
          <t xml:space="preserve">Pauschale Fr. 190.-- / Mt.
</t>
        </r>
        <r>
          <rPr>
            <sz val="10"/>
            <color indexed="81"/>
            <rFont val="Tahoma"/>
            <family val="2"/>
          </rPr>
          <t>Grundlage: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5 Wochen Ferien + 1.5 Tage frei pro Woche + 1. August
(106.5 Tage * Fr. 21.50 pro Tag  / 12)</t>
        </r>
        <r>
          <rPr>
            <sz val="8"/>
            <color indexed="81"/>
            <rFont val="Tahoma"/>
          </rPr>
          <t xml:space="preserve">
</t>
        </r>
      </text>
    </comment>
    <comment ref="E28" authorId="0">
      <text>
        <r>
          <rPr>
            <b/>
            <u/>
            <sz val="10"/>
            <color indexed="81"/>
            <rFont val="Tahoma"/>
            <family val="2"/>
          </rPr>
          <t>1./2. Lehrjahr:</t>
        </r>
        <r>
          <rPr>
            <b/>
            <sz val="10"/>
            <color indexed="81"/>
            <rFont val="Tahoma"/>
            <family val="2"/>
          </rPr>
          <t xml:space="preserve">
Pauschale Fr. 35.--/Mt.
</t>
        </r>
        <r>
          <rPr>
            <sz val="10"/>
            <color indexed="81"/>
            <rFont val="Tahoma"/>
            <family val="2"/>
          </rPr>
          <t>(42 Tage * Fr. 10.-- pro Mittagessen / 12)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b/>
            <u/>
            <sz val="10"/>
            <color indexed="81"/>
            <rFont val="Tahoma"/>
            <family val="2"/>
          </rPr>
          <t>3. Lehrjahr:</t>
        </r>
        <r>
          <rPr>
            <b/>
            <sz val="10"/>
            <color indexed="81"/>
            <rFont val="Tahoma"/>
            <family val="2"/>
          </rPr>
          <t xml:space="preserve">
Pauschale Fr. 179.-- /Mt. </t>
        </r>
        <r>
          <rPr>
            <sz val="10"/>
            <color indexed="81"/>
            <rFont val="Tahoma"/>
            <family val="2"/>
          </rPr>
          <t xml:space="preserve">
(100 Tage * Fr. 21.50.-- pro Tag / 12)</t>
        </r>
      </text>
    </comment>
    <comment ref="E29" authorId="0">
      <text>
        <r>
          <rPr>
            <b/>
            <sz val="10"/>
            <color indexed="81"/>
            <rFont val="Tahoma"/>
            <family val="2"/>
          </rPr>
          <t>Mögliche Eintragungen:</t>
        </r>
        <r>
          <rPr>
            <sz val="10"/>
            <color indexed="81"/>
            <rFont val="Tahoma"/>
            <family val="2"/>
          </rPr>
          <t xml:space="preserve">
Natelspesen
Fahrspesen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MB-EB</author>
  </authors>
  <commentList>
    <comment ref="F19" authorId="0">
      <text>
        <r>
          <rPr>
            <b/>
            <sz val="10"/>
            <color indexed="81"/>
            <rFont val="Tahoma"/>
            <family val="2"/>
          </rPr>
          <t xml:space="preserve">Pauschale Fr. 190.-- / Mt.
</t>
        </r>
        <r>
          <rPr>
            <sz val="10"/>
            <color indexed="81"/>
            <rFont val="Tahoma"/>
            <family val="2"/>
          </rPr>
          <t>Grundlage: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5 Wochen Ferien + 1.5 Tage frei pro Woche + 1. August
(106.5 Tage * Fr. 21.50 pro Tag  / 12)</t>
        </r>
        <r>
          <rPr>
            <sz val="8"/>
            <color indexed="81"/>
            <rFont val="Tahoma"/>
          </rPr>
          <t xml:space="preserve">
</t>
        </r>
      </text>
    </comment>
    <comment ref="F20" authorId="0">
      <text>
        <r>
          <rPr>
            <b/>
            <u/>
            <sz val="10"/>
            <color indexed="81"/>
            <rFont val="Tahoma"/>
            <family val="2"/>
          </rPr>
          <t>1./2. Lehrjahr:</t>
        </r>
        <r>
          <rPr>
            <b/>
            <sz val="10"/>
            <color indexed="81"/>
            <rFont val="Tahoma"/>
            <family val="2"/>
          </rPr>
          <t xml:space="preserve">
Pauschale Fr. 35.--/Mt.
</t>
        </r>
        <r>
          <rPr>
            <sz val="10"/>
            <color indexed="81"/>
            <rFont val="Tahoma"/>
            <family val="2"/>
          </rPr>
          <t>(42 Tage * Fr. 10.-- pro Mittagessen / 12)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b/>
            <u/>
            <sz val="10"/>
            <color indexed="81"/>
            <rFont val="Tahoma"/>
            <family val="2"/>
          </rPr>
          <t>3. Lehrjahr:</t>
        </r>
        <r>
          <rPr>
            <b/>
            <sz val="10"/>
            <color indexed="81"/>
            <rFont val="Tahoma"/>
            <family val="2"/>
          </rPr>
          <t xml:space="preserve">
Pauschale Fr. 179.-- /Mt. </t>
        </r>
        <r>
          <rPr>
            <sz val="10"/>
            <color indexed="81"/>
            <rFont val="Tahoma"/>
            <family val="2"/>
          </rPr>
          <t xml:space="preserve">
(100 Tage * Fr. 21.50.-- pro Tag / 12)</t>
        </r>
      </text>
    </comment>
    <comment ref="F21" authorId="0">
      <text>
        <r>
          <rPr>
            <b/>
            <sz val="10"/>
            <color indexed="81"/>
            <rFont val="Tahoma"/>
            <family val="2"/>
          </rPr>
          <t>Mögliche Eintragungen:</t>
        </r>
        <r>
          <rPr>
            <sz val="10"/>
            <color indexed="81"/>
            <rFont val="Tahoma"/>
            <family val="2"/>
          </rPr>
          <t xml:space="preserve">
Natelspesen
Fahrspesen</t>
        </r>
        <r>
          <rPr>
            <sz val="8"/>
            <color indexed="81"/>
            <rFont val="Tahoma"/>
          </rPr>
          <t xml:space="preserve">
</t>
        </r>
      </text>
    </comment>
    <comment ref="F44" authorId="0">
      <text>
        <r>
          <rPr>
            <b/>
            <sz val="10"/>
            <color indexed="81"/>
            <rFont val="Tahoma"/>
            <family val="2"/>
          </rPr>
          <t xml:space="preserve">Pauschale Fr. 190.-- / Mt.
</t>
        </r>
        <r>
          <rPr>
            <sz val="10"/>
            <color indexed="81"/>
            <rFont val="Tahoma"/>
            <family val="2"/>
          </rPr>
          <t>Grundlage: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5 Wochen Ferien + 1.5 Tage frei pro Woche + 1. August
(106.5 Tage * Fr. 21.50 pro Tag  / 12)</t>
        </r>
        <r>
          <rPr>
            <sz val="8"/>
            <color indexed="81"/>
            <rFont val="Tahoma"/>
          </rPr>
          <t xml:space="preserve">
</t>
        </r>
      </text>
    </comment>
    <comment ref="F45" authorId="0">
      <text>
        <r>
          <rPr>
            <b/>
            <u/>
            <sz val="10"/>
            <color indexed="81"/>
            <rFont val="Tahoma"/>
            <family val="2"/>
          </rPr>
          <t>1./2. Lehrjahr:</t>
        </r>
        <r>
          <rPr>
            <b/>
            <sz val="10"/>
            <color indexed="81"/>
            <rFont val="Tahoma"/>
            <family val="2"/>
          </rPr>
          <t xml:space="preserve">
Pauschale Fr. 35.--/Mt.
</t>
        </r>
        <r>
          <rPr>
            <sz val="10"/>
            <color indexed="81"/>
            <rFont val="Tahoma"/>
            <family val="2"/>
          </rPr>
          <t>(42 Tage * Fr. 10.-- pro Mittagessen / 12)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b/>
            <u/>
            <sz val="10"/>
            <color indexed="81"/>
            <rFont val="Tahoma"/>
            <family val="2"/>
          </rPr>
          <t>3. Lehrjahr:</t>
        </r>
        <r>
          <rPr>
            <b/>
            <sz val="10"/>
            <color indexed="81"/>
            <rFont val="Tahoma"/>
            <family val="2"/>
          </rPr>
          <t xml:space="preserve">
Pauschale Fr. 179.-- /Mt. </t>
        </r>
        <r>
          <rPr>
            <sz val="10"/>
            <color indexed="81"/>
            <rFont val="Tahoma"/>
            <family val="2"/>
          </rPr>
          <t xml:space="preserve">
(100 Tage * Fr. 21.50.-- pro Tag / 12)</t>
        </r>
      </text>
    </comment>
    <comment ref="F46" authorId="0">
      <text>
        <r>
          <rPr>
            <b/>
            <sz val="10"/>
            <color indexed="81"/>
            <rFont val="Tahoma"/>
            <family val="2"/>
          </rPr>
          <t>Mögliche Eintragungen:</t>
        </r>
        <r>
          <rPr>
            <sz val="10"/>
            <color indexed="81"/>
            <rFont val="Tahoma"/>
            <family val="2"/>
          </rPr>
          <t xml:space="preserve">
Natelspesen
Fahrspesen</t>
        </r>
        <r>
          <rPr>
            <sz val="8"/>
            <color indexed="81"/>
            <rFont val="Tahoma"/>
          </rPr>
          <t xml:space="preserve">
</t>
        </r>
      </text>
    </comment>
    <comment ref="F70" authorId="0">
      <text>
        <r>
          <rPr>
            <b/>
            <sz val="10"/>
            <color indexed="81"/>
            <rFont val="Tahoma"/>
            <family val="2"/>
          </rPr>
          <t xml:space="preserve">Pauschale Fr. 190.-- / Mt.
</t>
        </r>
        <r>
          <rPr>
            <sz val="10"/>
            <color indexed="81"/>
            <rFont val="Tahoma"/>
            <family val="2"/>
          </rPr>
          <t>Grundlage: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5 Wochen Ferien + 1.5 Tage frei pro Woche + 1. August
(106.5 Tage * Fr. 21.50 pro Tag  / 12)</t>
        </r>
        <r>
          <rPr>
            <sz val="8"/>
            <color indexed="81"/>
            <rFont val="Tahoma"/>
          </rPr>
          <t xml:space="preserve">
</t>
        </r>
      </text>
    </comment>
    <comment ref="F71" authorId="0">
      <text>
        <r>
          <rPr>
            <b/>
            <u/>
            <sz val="10"/>
            <color indexed="81"/>
            <rFont val="Tahoma"/>
            <family val="2"/>
          </rPr>
          <t>1./2. Lehrjahr:</t>
        </r>
        <r>
          <rPr>
            <b/>
            <sz val="10"/>
            <color indexed="81"/>
            <rFont val="Tahoma"/>
            <family val="2"/>
          </rPr>
          <t xml:space="preserve">
Pauschale Fr. 35.--/Mt.
</t>
        </r>
        <r>
          <rPr>
            <sz val="10"/>
            <color indexed="81"/>
            <rFont val="Tahoma"/>
            <family val="2"/>
          </rPr>
          <t>(42 Tage * Fr. 10.-- pro Mittagessen / 12)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b/>
            <u/>
            <sz val="10"/>
            <color indexed="81"/>
            <rFont val="Tahoma"/>
            <family val="2"/>
          </rPr>
          <t>3. Lehrjahr:</t>
        </r>
        <r>
          <rPr>
            <b/>
            <sz val="10"/>
            <color indexed="81"/>
            <rFont val="Tahoma"/>
            <family val="2"/>
          </rPr>
          <t xml:space="preserve">
Pauschale Fr. 179.-- /Mt. </t>
        </r>
        <r>
          <rPr>
            <sz val="10"/>
            <color indexed="81"/>
            <rFont val="Tahoma"/>
            <family val="2"/>
          </rPr>
          <t xml:space="preserve">
(100 Tage * Fr. 21.50.-- pro Tag / 12)</t>
        </r>
      </text>
    </comment>
    <comment ref="F72" authorId="0">
      <text>
        <r>
          <rPr>
            <b/>
            <sz val="10"/>
            <color indexed="81"/>
            <rFont val="Tahoma"/>
            <family val="2"/>
          </rPr>
          <t>Mögliche Eintragungen:</t>
        </r>
        <r>
          <rPr>
            <sz val="10"/>
            <color indexed="81"/>
            <rFont val="Tahoma"/>
            <family val="2"/>
          </rPr>
          <t xml:space="preserve">
Natelspesen
Fahrspesen</t>
        </r>
        <r>
          <rPr>
            <sz val="8"/>
            <color indexed="81"/>
            <rFont val="Tahoma"/>
          </rPr>
          <t xml:space="preserve">
</t>
        </r>
      </text>
    </comment>
    <comment ref="F96" authorId="0">
      <text>
        <r>
          <rPr>
            <b/>
            <sz val="10"/>
            <color indexed="81"/>
            <rFont val="Tahoma"/>
            <family val="2"/>
          </rPr>
          <t xml:space="preserve">Pauschale Fr. 190.-- / Mt.
</t>
        </r>
        <r>
          <rPr>
            <sz val="10"/>
            <color indexed="81"/>
            <rFont val="Tahoma"/>
            <family val="2"/>
          </rPr>
          <t>Grundlage: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5 Wochen Ferien + 1.5 Tage frei pro Woche + 1. August
(106.5 Tage * Fr. 21.50 pro Tag  / 12)</t>
        </r>
        <r>
          <rPr>
            <sz val="8"/>
            <color indexed="81"/>
            <rFont val="Tahoma"/>
          </rPr>
          <t xml:space="preserve">
</t>
        </r>
      </text>
    </comment>
    <comment ref="F97" authorId="0">
      <text>
        <r>
          <rPr>
            <b/>
            <u/>
            <sz val="10"/>
            <color indexed="81"/>
            <rFont val="Tahoma"/>
            <family val="2"/>
          </rPr>
          <t>1./2. Lehrjahr:</t>
        </r>
        <r>
          <rPr>
            <b/>
            <sz val="10"/>
            <color indexed="81"/>
            <rFont val="Tahoma"/>
            <family val="2"/>
          </rPr>
          <t xml:space="preserve">
Pauschale Fr. 35.--/Mt.
</t>
        </r>
        <r>
          <rPr>
            <sz val="10"/>
            <color indexed="81"/>
            <rFont val="Tahoma"/>
            <family val="2"/>
          </rPr>
          <t>(42 Tage * Fr. 10.-- pro Mittagessen / 12)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b/>
            <u/>
            <sz val="10"/>
            <color indexed="81"/>
            <rFont val="Tahoma"/>
            <family val="2"/>
          </rPr>
          <t>3. Lehrjahr:</t>
        </r>
        <r>
          <rPr>
            <b/>
            <sz val="10"/>
            <color indexed="81"/>
            <rFont val="Tahoma"/>
            <family val="2"/>
          </rPr>
          <t xml:space="preserve">
Pauschale Fr. 179.-- /Mt. </t>
        </r>
        <r>
          <rPr>
            <sz val="10"/>
            <color indexed="81"/>
            <rFont val="Tahoma"/>
            <family val="2"/>
          </rPr>
          <t xml:space="preserve">
(100 Tage * Fr. 21.50.-- pro Tag / 12)</t>
        </r>
      </text>
    </comment>
    <comment ref="F98" authorId="0">
      <text>
        <r>
          <rPr>
            <b/>
            <sz val="10"/>
            <color indexed="81"/>
            <rFont val="Tahoma"/>
            <family val="2"/>
          </rPr>
          <t>Mögliche Eintragungen:</t>
        </r>
        <r>
          <rPr>
            <sz val="10"/>
            <color indexed="81"/>
            <rFont val="Tahoma"/>
            <family val="2"/>
          </rPr>
          <t xml:space="preserve">
Natelspesen
Fahrspesen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MB-EB</author>
  </authors>
  <commentList>
    <comment ref="E27" authorId="0">
      <text>
        <r>
          <rPr>
            <b/>
            <sz val="10"/>
            <color indexed="81"/>
            <rFont val="Tahoma"/>
            <family val="2"/>
          </rPr>
          <t xml:space="preserve">Pauschale Fr. 190.-- / Mt.
</t>
        </r>
        <r>
          <rPr>
            <sz val="10"/>
            <color indexed="81"/>
            <rFont val="Tahoma"/>
            <family val="2"/>
          </rPr>
          <t>Grundlage: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5 Wochen Ferien + 1.5 Tage frei pro Woche + 1. August
(106.5 Tage * Fr. 21.50 pro Tag  / 12)</t>
        </r>
        <r>
          <rPr>
            <sz val="8"/>
            <color indexed="81"/>
            <rFont val="Tahoma"/>
          </rPr>
          <t xml:space="preserve">
</t>
        </r>
      </text>
    </comment>
    <comment ref="E28" authorId="0">
      <text>
        <r>
          <rPr>
            <b/>
            <u/>
            <sz val="10"/>
            <color indexed="81"/>
            <rFont val="Tahoma"/>
            <family val="2"/>
          </rPr>
          <t>1./2. Lehrjahr:</t>
        </r>
        <r>
          <rPr>
            <b/>
            <sz val="10"/>
            <color indexed="81"/>
            <rFont val="Tahoma"/>
            <family val="2"/>
          </rPr>
          <t xml:space="preserve">
Pauschale Fr. 35.--/Mt.
</t>
        </r>
        <r>
          <rPr>
            <sz val="10"/>
            <color indexed="81"/>
            <rFont val="Tahoma"/>
            <family val="2"/>
          </rPr>
          <t>(42 Tage * Fr. 10.-- pro Mittagessen / 12)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b/>
            <u/>
            <sz val="10"/>
            <color indexed="81"/>
            <rFont val="Tahoma"/>
            <family val="2"/>
          </rPr>
          <t>3. Lehrjahr:</t>
        </r>
        <r>
          <rPr>
            <b/>
            <sz val="10"/>
            <color indexed="81"/>
            <rFont val="Tahoma"/>
            <family val="2"/>
          </rPr>
          <t xml:space="preserve">
Pauschale Fr. 179.-- /Mt. </t>
        </r>
        <r>
          <rPr>
            <sz val="10"/>
            <color indexed="81"/>
            <rFont val="Tahoma"/>
            <family val="2"/>
          </rPr>
          <t xml:space="preserve">
(100 Tage * Fr. 21.50.-- pro Tag / 12)</t>
        </r>
      </text>
    </comment>
    <comment ref="E29" authorId="0">
      <text>
        <r>
          <rPr>
            <b/>
            <sz val="10"/>
            <color indexed="81"/>
            <rFont val="Tahoma"/>
            <family val="2"/>
          </rPr>
          <t>Mögliche Eintragungen:</t>
        </r>
        <r>
          <rPr>
            <sz val="10"/>
            <color indexed="81"/>
            <rFont val="Tahoma"/>
            <family val="2"/>
          </rPr>
          <t xml:space="preserve">
Natelspesen
Fahrspesen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MB-EB</author>
  </authors>
  <commentList>
    <comment ref="E27" authorId="0">
      <text>
        <r>
          <rPr>
            <b/>
            <sz val="10"/>
            <color indexed="81"/>
            <rFont val="Tahoma"/>
            <family val="2"/>
          </rPr>
          <t xml:space="preserve">Pauschale Fr. 190.-- / Mt.
</t>
        </r>
        <r>
          <rPr>
            <sz val="10"/>
            <color indexed="81"/>
            <rFont val="Tahoma"/>
            <family val="2"/>
          </rPr>
          <t>Grundlage: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5 Wochen Ferien + 1.5 Tage frei pro Woche + 1. August
(106.5 Tage * Fr. 21.50 pro Tag  / 12)</t>
        </r>
        <r>
          <rPr>
            <sz val="8"/>
            <color indexed="81"/>
            <rFont val="Tahoma"/>
          </rPr>
          <t xml:space="preserve">
</t>
        </r>
      </text>
    </comment>
    <comment ref="E28" authorId="0">
      <text>
        <r>
          <rPr>
            <b/>
            <u/>
            <sz val="10"/>
            <color indexed="81"/>
            <rFont val="Tahoma"/>
            <family val="2"/>
          </rPr>
          <t>1./2. Lehrjahr:</t>
        </r>
        <r>
          <rPr>
            <b/>
            <sz val="10"/>
            <color indexed="81"/>
            <rFont val="Tahoma"/>
            <family val="2"/>
          </rPr>
          <t xml:space="preserve">
Pauschale Fr. 35.--/Mt.
</t>
        </r>
        <r>
          <rPr>
            <sz val="10"/>
            <color indexed="81"/>
            <rFont val="Tahoma"/>
            <family val="2"/>
          </rPr>
          <t>(42 Tage * Fr. 10.-- pro Mittagessen / 12)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b/>
            <u/>
            <sz val="10"/>
            <color indexed="81"/>
            <rFont val="Tahoma"/>
            <family val="2"/>
          </rPr>
          <t>3. Lehrjahr:</t>
        </r>
        <r>
          <rPr>
            <b/>
            <sz val="10"/>
            <color indexed="81"/>
            <rFont val="Tahoma"/>
            <family val="2"/>
          </rPr>
          <t xml:space="preserve">
Pauschale Fr. 179.-- /Mt. </t>
        </r>
        <r>
          <rPr>
            <sz val="10"/>
            <color indexed="81"/>
            <rFont val="Tahoma"/>
            <family val="2"/>
          </rPr>
          <t xml:space="preserve">
(100 Tage * Fr. 21.50.-- pro Tag / 12)</t>
        </r>
      </text>
    </comment>
    <comment ref="E29" authorId="0">
      <text>
        <r>
          <rPr>
            <b/>
            <sz val="10"/>
            <color indexed="81"/>
            <rFont val="Tahoma"/>
            <family val="2"/>
          </rPr>
          <t>Mögliche Eintragungen:</t>
        </r>
        <r>
          <rPr>
            <sz val="10"/>
            <color indexed="81"/>
            <rFont val="Tahoma"/>
            <family val="2"/>
          </rPr>
          <t xml:space="preserve">
Natelspesen
Fahrspesen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MB-EB</author>
  </authors>
  <commentList>
    <comment ref="E27" authorId="0">
      <text>
        <r>
          <rPr>
            <b/>
            <sz val="10"/>
            <color indexed="81"/>
            <rFont val="Tahoma"/>
            <family val="2"/>
          </rPr>
          <t xml:space="preserve">Pauschale Fr. 190.-- / Mt.
</t>
        </r>
        <r>
          <rPr>
            <sz val="10"/>
            <color indexed="81"/>
            <rFont val="Tahoma"/>
            <family val="2"/>
          </rPr>
          <t>Grundlage: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5 Wochen Ferien + 1.5 Tage frei pro Woche + 1. August
(106.5 Tage * Fr. 21.50 pro Tag  / 12)</t>
        </r>
        <r>
          <rPr>
            <sz val="8"/>
            <color indexed="81"/>
            <rFont val="Tahoma"/>
          </rPr>
          <t xml:space="preserve">
</t>
        </r>
      </text>
    </comment>
    <comment ref="E28" authorId="0">
      <text>
        <r>
          <rPr>
            <b/>
            <u/>
            <sz val="10"/>
            <color indexed="81"/>
            <rFont val="Tahoma"/>
            <family val="2"/>
          </rPr>
          <t>1./2. Lehrjahr:</t>
        </r>
        <r>
          <rPr>
            <b/>
            <sz val="10"/>
            <color indexed="81"/>
            <rFont val="Tahoma"/>
            <family val="2"/>
          </rPr>
          <t xml:space="preserve">
Pauschale Fr. 35.--/Mt.
</t>
        </r>
        <r>
          <rPr>
            <sz val="10"/>
            <color indexed="81"/>
            <rFont val="Tahoma"/>
            <family val="2"/>
          </rPr>
          <t>(42 Tage * Fr. 10.-- pro Mittagessen / 12)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b/>
            <u/>
            <sz val="10"/>
            <color indexed="81"/>
            <rFont val="Tahoma"/>
            <family val="2"/>
          </rPr>
          <t>3. Lehrjahr:</t>
        </r>
        <r>
          <rPr>
            <b/>
            <sz val="10"/>
            <color indexed="81"/>
            <rFont val="Tahoma"/>
            <family val="2"/>
          </rPr>
          <t xml:space="preserve">
Pauschale Fr. 179.-- /Mt. </t>
        </r>
        <r>
          <rPr>
            <sz val="10"/>
            <color indexed="81"/>
            <rFont val="Tahoma"/>
            <family val="2"/>
          </rPr>
          <t xml:space="preserve">
(100 Tage * Fr. 21.50.-- pro Tag / 12)</t>
        </r>
      </text>
    </comment>
    <comment ref="E29" authorId="0">
      <text>
        <r>
          <rPr>
            <b/>
            <sz val="10"/>
            <color indexed="81"/>
            <rFont val="Tahoma"/>
            <family val="2"/>
          </rPr>
          <t>Mögliche Eintragungen:</t>
        </r>
        <r>
          <rPr>
            <sz val="10"/>
            <color indexed="81"/>
            <rFont val="Tahoma"/>
            <family val="2"/>
          </rPr>
          <t xml:space="preserve">
Natelspesen
Fahrspesen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MB-EB</author>
  </authors>
  <commentList>
    <comment ref="E27" authorId="0">
      <text>
        <r>
          <rPr>
            <b/>
            <sz val="10"/>
            <color indexed="81"/>
            <rFont val="Tahoma"/>
            <family val="2"/>
          </rPr>
          <t xml:space="preserve">Pauschale Fr. 190.-- / Mt.
</t>
        </r>
        <r>
          <rPr>
            <sz val="10"/>
            <color indexed="81"/>
            <rFont val="Tahoma"/>
            <family val="2"/>
          </rPr>
          <t>Grundlage: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5 Wochen Ferien + 1.5 Tage frei pro Woche + 1. August
(106.5 Tage * Fr. 21.50 pro Tag  / 12)</t>
        </r>
        <r>
          <rPr>
            <sz val="8"/>
            <color indexed="81"/>
            <rFont val="Tahoma"/>
          </rPr>
          <t xml:space="preserve">
</t>
        </r>
      </text>
    </comment>
    <comment ref="E28" authorId="0">
      <text>
        <r>
          <rPr>
            <b/>
            <u/>
            <sz val="10"/>
            <color indexed="81"/>
            <rFont val="Tahoma"/>
            <family val="2"/>
          </rPr>
          <t>1./2. Lehrjahr:</t>
        </r>
        <r>
          <rPr>
            <b/>
            <sz val="10"/>
            <color indexed="81"/>
            <rFont val="Tahoma"/>
            <family val="2"/>
          </rPr>
          <t xml:space="preserve">
Pauschale Fr. 35.--/Mt.
</t>
        </r>
        <r>
          <rPr>
            <sz val="10"/>
            <color indexed="81"/>
            <rFont val="Tahoma"/>
            <family val="2"/>
          </rPr>
          <t>(42 Tage * Fr. 10.-- pro Mittagessen / 12)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b/>
            <u/>
            <sz val="10"/>
            <color indexed="81"/>
            <rFont val="Tahoma"/>
            <family val="2"/>
          </rPr>
          <t>3. Lehrjahr:</t>
        </r>
        <r>
          <rPr>
            <b/>
            <sz val="10"/>
            <color indexed="81"/>
            <rFont val="Tahoma"/>
            <family val="2"/>
          </rPr>
          <t xml:space="preserve">
Pauschale Fr. 179.-- /Mt. </t>
        </r>
        <r>
          <rPr>
            <sz val="10"/>
            <color indexed="81"/>
            <rFont val="Tahoma"/>
            <family val="2"/>
          </rPr>
          <t xml:space="preserve">
(100 Tage * Fr. 21.50.-- pro Tag / 12)</t>
        </r>
      </text>
    </comment>
    <comment ref="E29" authorId="0">
      <text>
        <r>
          <rPr>
            <b/>
            <sz val="10"/>
            <color indexed="81"/>
            <rFont val="Tahoma"/>
            <family val="2"/>
          </rPr>
          <t>Mögliche Eintragungen:</t>
        </r>
        <r>
          <rPr>
            <sz val="10"/>
            <color indexed="81"/>
            <rFont val="Tahoma"/>
            <family val="2"/>
          </rPr>
          <t xml:space="preserve">
Natelspesen
Fahrspesen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MB-EB</author>
  </authors>
  <commentList>
    <comment ref="E27" authorId="0">
      <text>
        <r>
          <rPr>
            <b/>
            <sz val="10"/>
            <color indexed="81"/>
            <rFont val="Tahoma"/>
            <family val="2"/>
          </rPr>
          <t xml:space="preserve">Pauschale Fr. 190.-- / Mt.
</t>
        </r>
        <r>
          <rPr>
            <sz val="10"/>
            <color indexed="81"/>
            <rFont val="Tahoma"/>
            <family val="2"/>
          </rPr>
          <t>Grundlage: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5 Wochen Ferien + 1.5 Tage frei pro Woche + 1. August
(106.5 Tage * Fr. 21.50 pro Tag  / 12)</t>
        </r>
        <r>
          <rPr>
            <sz val="8"/>
            <color indexed="81"/>
            <rFont val="Tahoma"/>
          </rPr>
          <t xml:space="preserve">
</t>
        </r>
      </text>
    </comment>
    <comment ref="E28" authorId="0">
      <text>
        <r>
          <rPr>
            <b/>
            <u/>
            <sz val="10"/>
            <color indexed="81"/>
            <rFont val="Tahoma"/>
            <family val="2"/>
          </rPr>
          <t>1./2. Lehrjahr:</t>
        </r>
        <r>
          <rPr>
            <b/>
            <sz val="10"/>
            <color indexed="81"/>
            <rFont val="Tahoma"/>
            <family val="2"/>
          </rPr>
          <t xml:space="preserve">
Pauschale Fr. 35.--/Mt.
</t>
        </r>
        <r>
          <rPr>
            <sz val="10"/>
            <color indexed="81"/>
            <rFont val="Tahoma"/>
            <family val="2"/>
          </rPr>
          <t>(42 Tage * Fr. 10.-- pro Mittagessen / 12)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b/>
            <u/>
            <sz val="10"/>
            <color indexed="81"/>
            <rFont val="Tahoma"/>
            <family val="2"/>
          </rPr>
          <t>3. Lehrjahr:</t>
        </r>
        <r>
          <rPr>
            <b/>
            <sz val="10"/>
            <color indexed="81"/>
            <rFont val="Tahoma"/>
            <family val="2"/>
          </rPr>
          <t xml:space="preserve">
Pauschale Fr. 179.-- /Mt. </t>
        </r>
        <r>
          <rPr>
            <sz val="10"/>
            <color indexed="81"/>
            <rFont val="Tahoma"/>
            <family val="2"/>
          </rPr>
          <t xml:space="preserve">
(100 Tage * Fr. 21.50.-- pro Tag / 12)</t>
        </r>
      </text>
    </comment>
    <comment ref="E29" authorId="0">
      <text>
        <r>
          <rPr>
            <b/>
            <sz val="10"/>
            <color indexed="81"/>
            <rFont val="Tahoma"/>
            <family val="2"/>
          </rPr>
          <t>Mögliche Eintragungen:</t>
        </r>
        <r>
          <rPr>
            <sz val="10"/>
            <color indexed="81"/>
            <rFont val="Tahoma"/>
            <family val="2"/>
          </rPr>
          <t xml:space="preserve">
Natelspesen
Fahrspesen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MB-EB</author>
  </authors>
  <commentList>
    <comment ref="E27" authorId="0">
      <text>
        <r>
          <rPr>
            <b/>
            <sz val="10"/>
            <color indexed="81"/>
            <rFont val="Tahoma"/>
            <family val="2"/>
          </rPr>
          <t xml:space="preserve">Pauschale Fr. 190.-- / Mt.
</t>
        </r>
        <r>
          <rPr>
            <sz val="10"/>
            <color indexed="81"/>
            <rFont val="Tahoma"/>
            <family val="2"/>
          </rPr>
          <t>Grundlage: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5 Wochen Ferien + 1.5 Tage frei pro Woche + 1. August
(106.5 Tage * Fr. 21.50 pro Tag  / 12)</t>
        </r>
        <r>
          <rPr>
            <sz val="8"/>
            <color indexed="81"/>
            <rFont val="Tahoma"/>
          </rPr>
          <t xml:space="preserve">
</t>
        </r>
      </text>
    </comment>
    <comment ref="E28" authorId="0">
      <text>
        <r>
          <rPr>
            <b/>
            <u/>
            <sz val="10"/>
            <color indexed="81"/>
            <rFont val="Tahoma"/>
            <family val="2"/>
          </rPr>
          <t>1./2. Lehrjahr:</t>
        </r>
        <r>
          <rPr>
            <b/>
            <sz val="10"/>
            <color indexed="81"/>
            <rFont val="Tahoma"/>
            <family val="2"/>
          </rPr>
          <t xml:space="preserve">
Pauschale Fr. 35.--/Mt.
</t>
        </r>
        <r>
          <rPr>
            <sz val="10"/>
            <color indexed="81"/>
            <rFont val="Tahoma"/>
            <family val="2"/>
          </rPr>
          <t>(42 Tage * Fr. 10.-- pro Mittagessen / 12)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b/>
            <u/>
            <sz val="10"/>
            <color indexed="81"/>
            <rFont val="Tahoma"/>
            <family val="2"/>
          </rPr>
          <t>3. Lehrjahr:</t>
        </r>
        <r>
          <rPr>
            <b/>
            <sz val="10"/>
            <color indexed="81"/>
            <rFont val="Tahoma"/>
            <family val="2"/>
          </rPr>
          <t xml:space="preserve">
Pauschale Fr. 179.-- /Mt. </t>
        </r>
        <r>
          <rPr>
            <sz val="10"/>
            <color indexed="81"/>
            <rFont val="Tahoma"/>
            <family val="2"/>
          </rPr>
          <t xml:space="preserve">
(100 Tage * Fr. 21.50.-- pro Tag / 12)</t>
        </r>
      </text>
    </comment>
    <comment ref="E29" authorId="0">
      <text>
        <r>
          <rPr>
            <b/>
            <sz val="10"/>
            <color indexed="81"/>
            <rFont val="Tahoma"/>
            <family val="2"/>
          </rPr>
          <t>Mögliche Eintragungen:</t>
        </r>
        <r>
          <rPr>
            <sz val="10"/>
            <color indexed="81"/>
            <rFont val="Tahoma"/>
            <family val="2"/>
          </rPr>
          <t xml:space="preserve">
Natelspesen
Fahrspesen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MB-EB</author>
  </authors>
  <commentList>
    <comment ref="E27" authorId="0">
      <text>
        <r>
          <rPr>
            <b/>
            <sz val="10"/>
            <color indexed="81"/>
            <rFont val="Tahoma"/>
            <family val="2"/>
          </rPr>
          <t xml:space="preserve">Pauschale Fr. 190.-- / Mt.
</t>
        </r>
        <r>
          <rPr>
            <sz val="10"/>
            <color indexed="81"/>
            <rFont val="Tahoma"/>
            <family val="2"/>
          </rPr>
          <t>Grundlage: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5 Wochen Ferien + 1.5 Tage frei pro Woche + 1. August
(106.5 Tage * Fr. 21.50 pro Tag  / 12)</t>
        </r>
        <r>
          <rPr>
            <sz val="8"/>
            <color indexed="81"/>
            <rFont val="Tahoma"/>
          </rPr>
          <t xml:space="preserve">
</t>
        </r>
      </text>
    </comment>
    <comment ref="E28" authorId="0">
      <text>
        <r>
          <rPr>
            <b/>
            <u/>
            <sz val="10"/>
            <color indexed="81"/>
            <rFont val="Tahoma"/>
            <family val="2"/>
          </rPr>
          <t>1./2. Lehrjahr:</t>
        </r>
        <r>
          <rPr>
            <b/>
            <sz val="10"/>
            <color indexed="81"/>
            <rFont val="Tahoma"/>
            <family val="2"/>
          </rPr>
          <t xml:space="preserve">
Pauschale Fr. 35.--/Mt.
</t>
        </r>
        <r>
          <rPr>
            <sz val="10"/>
            <color indexed="81"/>
            <rFont val="Tahoma"/>
            <family val="2"/>
          </rPr>
          <t>(42 Tage * Fr. 10.-- pro Mittagessen / 12)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b/>
            <u/>
            <sz val="10"/>
            <color indexed="81"/>
            <rFont val="Tahoma"/>
            <family val="2"/>
          </rPr>
          <t>3. Lehrjahr:</t>
        </r>
        <r>
          <rPr>
            <b/>
            <sz val="10"/>
            <color indexed="81"/>
            <rFont val="Tahoma"/>
            <family val="2"/>
          </rPr>
          <t xml:space="preserve">
Pauschale Fr. 179.-- /Mt. </t>
        </r>
        <r>
          <rPr>
            <sz val="10"/>
            <color indexed="81"/>
            <rFont val="Tahoma"/>
            <family val="2"/>
          </rPr>
          <t xml:space="preserve">
(100 Tage * Fr. 21.50.-- pro Tag / 12)</t>
        </r>
      </text>
    </comment>
    <comment ref="E29" authorId="0">
      <text>
        <r>
          <rPr>
            <b/>
            <sz val="10"/>
            <color indexed="81"/>
            <rFont val="Tahoma"/>
            <family val="2"/>
          </rPr>
          <t>Mögliche Eintragungen:</t>
        </r>
        <r>
          <rPr>
            <sz val="10"/>
            <color indexed="81"/>
            <rFont val="Tahoma"/>
            <family val="2"/>
          </rPr>
          <t xml:space="preserve">
Natelspesen
Fahrspesen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MB-EB</author>
  </authors>
  <commentList>
    <comment ref="E27" authorId="0">
      <text>
        <r>
          <rPr>
            <b/>
            <sz val="10"/>
            <color indexed="81"/>
            <rFont val="Tahoma"/>
            <family val="2"/>
          </rPr>
          <t xml:space="preserve">Pauschale Fr. 190.-- / Mt.
</t>
        </r>
        <r>
          <rPr>
            <sz val="10"/>
            <color indexed="81"/>
            <rFont val="Tahoma"/>
            <family val="2"/>
          </rPr>
          <t>Grundlage: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5 Wochen Ferien + 1.5 Tage frei pro Woche + 1. August
(106.5 Tage * Fr. 21.50 pro Tag  / 12)</t>
        </r>
        <r>
          <rPr>
            <sz val="8"/>
            <color indexed="81"/>
            <rFont val="Tahoma"/>
          </rPr>
          <t xml:space="preserve">
</t>
        </r>
      </text>
    </comment>
    <comment ref="E28" authorId="0">
      <text>
        <r>
          <rPr>
            <b/>
            <u/>
            <sz val="10"/>
            <color indexed="81"/>
            <rFont val="Tahoma"/>
            <family val="2"/>
          </rPr>
          <t>1./2. Lehrjahr:</t>
        </r>
        <r>
          <rPr>
            <b/>
            <sz val="10"/>
            <color indexed="81"/>
            <rFont val="Tahoma"/>
            <family val="2"/>
          </rPr>
          <t xml:space="preserve">
Pauschale Fr. 35.--/Mt.
</t>
        </r>
        <r>
          <rPr>
            <sz val="10"/>
            <color indexed="81"/>
            <rFont val="Tahoma"/>
            <family val="2"/>
          </rPr>
          <t>(42 Tage * Fr. 10.-- pro Mittagessen / 12)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b/>
            <u/>
            <sz val="10"/>
            <color indexed="81"/>
            <rFont val="Tahoma"/>
            <family val="2"/>
          </rPr>
          <t>3. Lehrjahr:</t>
        </r>
        <r>
          <rPr>
            <b/>
            <sz val="10"/>
            <color indexed="81"/>
            <rFont val="Tahoma"/>
            <family val="2"/>
          </rPr>
          <t xml:space="preserve">
Pauschale Fr. 179.-- /Mt. </t>
        </r>
        <r>
          <rPr>
            <sz val="10"/>
            <color indexed="81"/>
            <rFont val="Tahoma"/>
            <family val="2"/>
          </rPr>
          <t xml:space="preserve">
(100 Tage * Fr. 21.50.-- pro Tag / 12)</t>
        </r>
      </text>
    </comment>
    <comment ref="E29" authorId="0">
      <text>
        <r>
          <rPr>
            <b/>
            <sz val="10"/>
            <color indexed="81"/>
            <rFont val="Tahoma"/>
            <family val="2"/>
          </rPr>
          <t>Mögliche Eintragungen:</t>
        </r>
        <r>
          <rPr>
            <sz val="10"/>
            <color indexed="81"/>
            <rFont val="Tahoma"/>
            <family val="2"/>
          </rPr>
          <t xml:space="preserve">
Natelspesen
Fahrspesen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<sst xmlns="http://schemas.openxmlformats.org/spreadsheetml/2006/main" count="828" uniqueCount="100">
  <si>
    <t>AHV-Nummer:</t>
  </si>
  <si>
    <t>Januar</t>
  </si>
  <si>
    <t>Bruttolohn</t>
  </si>
  <si>
    <t>Nichtbetriebsunfall</t>
  </si>
  <si>
    <t>Taggeld bei Krankheit</t>
  </si>
  <si>
    <t>Naturallohn</t>
  </si>
  <si>
    <t>Ferien</t>
  </si>
  <si>
    <t>Freitage</t>
  </si>
  <si>
    <t>Total bis Ende Monat</t>
  </si>
  <si>
    <t>Bemerkungen:</t>
  </si>
  <si>
    <t>.......................................</t>
  </si>
  <si>
    <t>Arbeitnehmer: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</si>
  <si>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</si>
  <si>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</si>
  <si>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</si>
  <si>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</si>
  <si>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</si>
  <si>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</si>
  <si>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</si>
  <si>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</si>
  <si>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</si>
  <si>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</si>
  <si>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</si>
  <si>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Aus Vormonat kumuliert</t>
  </si>
  <si>
    <t xml:space="preserve">Zusammenstellung </t>
  </si>
  <si>
    <t>Jahr</t>
  </si>
  <si>
    <t xml:space="preserve">Monat </t>
  </si>
  <si>
    <t>Total</t>
  </si>
  <si>
    <t>Geb. Datum:</t>
  </si>
  <si>
    <t>NBU</t>
  </si>
  <si>
    <t xml:space="preserve"> Datum:</t>
  </si>
  <si>
    <t>Berurfsbildner:</t>
  </si>
  <si>
    <t>Monat</t>
  </si>
  <si>
    <t>Nettolohn</t>
  </si>
  <si>
    <t>ALV</t>
  </si>
  <si>
    <t>AHV / IV / EO</t>
  </si>
  <si>
    <t xml:space="preserve">Monat:  </t>
  </si>
  <si>
    <t xml:space="preserve">Jahr:  </t>
  </si>
  <si>
    <t xml:space="preserve">1/2      = </t>
  </si>
  <si>
    <t>1/2      =</t>
  </si>
  <si>
    <t>1/1      =</t>
  </si>
  <si>
    <t>Summe Abzüge</t>
  </si>
  <si>
    <t>Zuzüglich:</t>
  </si>
  <si>
    <t>Summe Zuschläge</t>
  </si>
  <si>
    <t>Auszahlung</t>
  </si>
  <si>
    <t>Lernende(r):</t>
  </si>
  <si>
    <t>%</t>
  </si>
  <si>
    <t>AHV,IV,EO  *)</t>
  </si>
  <si>
    <t>Arbeitslosenversicherung  *)</t>
  </si>
  <si>
    <t>*) sofern pflichtig</t>
  </si>
  <si>
    <t>Berufsbildner:</t>
  </si>
  <si>
    <t>Lehrjahr:</t>
  </si>
  <si>
    <t xml:space="preserve">Berurfsbildner:  </t>
  </si>
  <si>
    <t xml:space="preserve">Ort:  </t>
  </si>
  <si>
    <t>Prämienanteile  %</t>
  </si>
  <si>
    <t xml:space="preserve">Abzüglich: </t>
  </si>
  <si>
    <t>Unterschrift</t>
  </si>
  <si>
    <t>Wichtige Bemerkung:</t>
  </si>
  <si>
    <t xml:space="preserve">Arbeitgeber  </t>
  </si>
  <si>
    <t>Monatliche Lohnabrechnung landwirtschaftliche Lehrverhältnisse</t>
  </si>
  <si>
    <r>
      <t xml:space="preserve">Kostgeldentschädigung pauschal pro Monat für </t>
    </r>
    <r>
      <rPr>
        <i/>
        <sz val="11"/>
        <rFont val="Arial"/>
        <family val="2"/>
      </rPr>
      <t>Frei- und Ferientage</t>
    </r>
  </si>
  <si>
    <r>
      <t xml:space="preserve">Kostgeldentschädigung pauschal pro Monat für </t>
    </r>
    <r>
      <rPr>
        <i/>
        <sz val="11"/>
        <rFont val="Arial"/>
        <family val="2"/>
      </rPr>
      <t>Schule und ÜK</t>
    </r>
  </si>
  <si>
    <r>
      <t xml:space="preserve">Nur in den </t>
    </r>
    <r>
      <rPr>
        <b/>
        <i/>
        <sz val="11"/>
        <rFont val="Arial"/>
        <family val="2"/>
      </rPr>
      <t>gelben</t>
    </r>
    <r>
      <rPr>
        <sz val="11"/>
        <rFont val="Arial"/>
        <family val="2"/>
      </rPr>
      <t xml:space="preserve"> Feldern Eintragungen vornehmen!</t>
    </r>
  </si>
  <si>
    <t>Bruttolohn (gemäss Lohnempfehlung)</t>
  </si>
  <si>
    <t>PLZ, Ort:</t>
  </si>
  <si>
    <t>Freizeit im aktuellen Monat</t>
  </si>
  <si>
    <t>Notwendige Angaben  für:                            Lohnausweis und AHV-Meldung</t>
  </si>
  <si>
    <t>Lohnmeldung für Steuererklärung</t>
  </si>
  <si>
    <t>Die Abzüge sind anhand des aktuellsten Merkblattes  des LBV auszufüllen:</t>
  </si>
  <si>
    <t>Wochen</t>
  </si>
  <si>
    <t>1. August</t>
  </si>
  <si>
    <t>à</t>
  </si>
  <si>
    <t>1./2. Lehrjahr</t>
  </si>
  <si>
    <t>Überbetrieblicher Kurs</t>
  </si>
  <si>
    <t>3. Lehrjahr</t>
  </si>
  <si>
    <t>Berufsfachschultage</t>
  </si>
  <si>
    <t>Anpassungen</t>
  </si>
  <si>
    <t>Tage</t>
  </si>
  <si>
    <t>CHF pro Jahr</t>
  </si>
  <si>
    <t>CHF pro Monat</t>
  </si>
  <si>
    <t>CHF pro Tag</t>
  </si>
  <si>
    <r>
      <t xml:space="preserve">Kostgeldentschädigung pauschal pro Monat für </t>
    </r>
    <r>
      <rPr>
        <b/>
        <i/>
        <sz val="11"/>
        <rFont val="Arial"/>
        <family val="2"/>
      </rPr>
      <t>Frei- und Ferientage</t>
    </r>
  </si>
  <si>
    <r>
      <t xml:space="preserve">Kostgeldentschädigung pauschal pro Monat für </t>
    </r>
    <r>
      <rPr>
        <b/>
        <i/>
        <sz val="11"/>
        <rFont val="Arial"/>
        <family val="2"/>
      </rPr>
      <t>Schule und ÜK</t>
    </r>
  </si>
  <si>
    <t>Lohnabrechungsbeispiel 1. Lehrjahr (ohne AHV-Pflicht)</t>
  </si>
  <si>
    <t>Natelnutzung für betriebliche Zwecke</t>
  </si>
  <si>
    <t>Lohnabrechungsbeispiel 2. Lehrjahr (mit AHV-Pflicht)</t>
  </si>
  <si>
    <t>Lohnabrechungsbeispiel 3. Lehrjahr (mit AHV-Pflicht)</t>
  </si>
  <si>
    <t>(Variante 1: Wohnt auf dem Lehrbetrieb)</t>
  </si>
  <si>
    <t>(Variante 2: Wohnt nicht auf dem Lehrbetrieb)</t>
  </si>
  <si>
    <t xml:space="preserve">Davon </t>
  </si>
  <si>
    <t>Naturallohn (AHV Ansatz)</t>
  </si>
  <si>
    <t>Die Abzüge und Zahlen sind anhand des  Merkblattes  des LBV zu aktualisieren:</t>
  </si>
  <si>
    <r>
      <t xml:space="preserve">Davon Naturallohn Fr. </t>
    </r>
    <r>
      <rPr>
        <sz val="11"/>
        <color rgb="FFFF0000"/>
        <rFont val="Arial"/>
        <family val="2"/>
      </rPr>
      <t xml:space="preserve">645.-- </t>
    </r>
    <r>
      <rPr>
        <sz val="11"/>
        <rFont val="Arial"/>
        <family val="2"/>
      </rPr>
      <t>(AHV Ansatz)</t>
    </r>
  </si>
  <si>
    <r>
      <t>Davon Naturallohn Fr.</t>
    </r>
    <r>
      <rPr>
        <sz val="11"/>
        <color rgb="FFFF0000"/>
        <rFont val="Arial"/>
        <family val="2"/>
      </rPr>
      <t xml:space="preserve"> 990.--</t>
    </r>
    <r>
      <rPr>
        <sz val="11"/>
        <rFont val="Arial"/>
        <family val="2"/>
      </rPr>
      <t xml:space="preserve"> (AHV Ansatz)</t>
    </r>
  </si>
  <si>
    <t>z. B. Natelnutzung für betriebliche Zwecke</t>
  </si>
  <si>
    <t xml:space="preserve">Die Abzüge und Zahlen sind anhand des  Merkblattes  </t>
  </si>
  <si>
    <t>des LBV zu aktualisieren.</t>
  </si>
  <si>
    <r>
      <t xml:space="preserve">Davon Naturallohn Fr. </t>
    </r>
    <r>
      <rPr>
        <sz val="11"/>
        <color rgb="FFFF0000"/>
        <rFont val="Arial"/>
        <family val="2"/>
      </rPr>
      <t xml:space="preserve">990.-- </t>
    </r>
    <r>
      <rPr>
        <sz val="11"/>
        <rFont val="Arial"/>
        <family val="2"/>
      </rPr>
      <t>(AHV Ansatz)</t>
    </r>
  </si>
  <si>
    <t>Landwirtschaftliche Grundbildung</t>
  </si>
  <si>
    <t>www.luzernerbauern.ch/dienstleistungen/bildung.html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</si>
</sst>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43" formatCode="_ * #,##0.00_ ;_ * \-#,##0.00_ ;_ * &quot;-&quot;??_ ;_ @_ "/>
    <numFmt numFmtId="164" formatCode="_ &quot;SFr.&quot;\ * #,##0.00_ ;_ &quot;SFr.&quot;\ * \-#,##0.00_ ;_ &quot;SFr.&quot;\ * &quot;-&quot;??_ ;_ @_ "/>
    <numFmt numFmtId="165" formatCode="_ &quot;SFr.&quot;\ * #,##0_ ;_ &quot;SFr.&quot;\ * \-#,##0_ ;_ &quot;SFr.&quot;\ * &quot;-&quot;??_ ;_ @_ "/>
    <numFmt numFmtId="166" formatCode="d/\ mmm\ yy"/>
    <numFmt numFmtId="167" formatCode="0.0"/>
    <numFmt numFmtId="168" formatCode="dd/mm/yyyy;@"/>
  </numFmts>
  <fonts count="25" x14ac:knownFonts="1">
    <font>
      <sz val="12"/>
      <name val="Arial"/>
    </font>
    <font>
      <sz val="12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</font>
    <font>
      <b/>
      <sz val="10"/>
      <name val="Arial"/>
      <family val="2"/>
    </font>
    <font>
      <b/>
      <sz val="11"/>
      <color indexed="10"/>
      <name val="Arial"/>
      <family val="2"/>
    </font>
    <font>
      <i/>
      <sz val="11"/>
      <name val="Arial"/>
      <family val="2"/>
    </font>
    <font>
      <b/>
      <sz val="13"/>
      <name val="Arial"/>
      <family val="2"/>
    </font>
    <font>
      <sz val="11"/>
      <name val="Wingdings"/>
      <charset val="2"/>
    </font>
    <font>
      <sz val="8"/>
      <color indexed="81"/>
      <name val="Tahoma"/>
    </font>
    <font>
      <b/>
      <i/>
      <sz val="11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u/>
      <sz val="10"/>
      <color indexed="81"/>
      <name val="Tahoma"/>
      <family val="2"/>
    </font>
    <font>
      <u/>
      <sz val="12"/>
      <color theme="10"/>
      <name val="Arial"/>
    </font>
    <font>
      <sz val="11"/>
      <color rgb="FFFF0000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  <font>
      <u/>
      <sz val="11"/>
      <color rgb="FFFF0000"/>
      <name val="Arial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1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0" xfId="0" applyFont="1" applyAlignment="1"/>
    <xf numFmtId="16" fontId="2" fillId="0" borderId="0" xfId="0" applyNumberFormat="1" applyFont="1"/>
    <xf numFmtId="2" fontId="2" fillId="0" borderId="3" xfId="0" applyNumberFormat="1" applyFont="1" applyFill="1" applyBorder="1"/>
    <xf numFmtId="0" fontId="2" fillId="0" borderId="3" xfId="0" applyFont="1" applyBorder="1"/>
    <xf numFmtId="2" fontId="2" fillId="0" borderId="0" xfId="0" applyNumberFormat="1" applyFont="1" applyAlignment="1"/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/>
    <xf numFmtId="0" fontId="2" fillId="0" borderId="0" xfId="0" applyFont="1" applyProtection="1">
      <protection locked="0"/>
    </xf>
    <xf numFmtId="2" fontId="2" fillId="2" borderId="3" xfId="0" applyNumberFormat="1" applyFont="1" applyFill="1" applyBorder="1" applyProtection="1">
      <protection locked="0"/>
    </xf>
    <xf numFmtId="0" fontId="2" fillId="0" borderId="0" xfId="0" applyFont="1" applyBorder="1"/>
    <xf numFmtId="166" fontId="2" fillId="0" borderId="0" xfId="0" applyNumberFormat="1" applyFont="1" applyBorder="1"/>
    <xf numFmtId="14" fontId="2" fillId="0" borderId="0" xfId="0" applyNumberFormat="1" applyFont="1" applyAlignment="1">
      <alignment horizontal="left"/>
    </xf>
    <xf numFmtId="0" fontId="4" fillId="0" borderId="0" xfId="0" applyFont="1" applyFill="1"/>
    <xf numFmtId="165" fontId="4" fillId="0" borderId="0" xfId="2" applyNumberFormat="1" applyFont="1" applyFill="1" applyProtection="1">
      <protection locked="0"/>
    </xf>
    <xf numFmtId="0" fontId="2" fillId="0" borderId="0" xfId="0" applyFont="1" applyFill="1"/>
    <xf numFmtId="0" fontId="6" fillId="0" borderId="0" xfId="0" applyFont="1" applyFill="1"/>
    <xf numFmtId="2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Border="1"/>
    <xf numFmtId="2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Protection="1">
      <protection locked="0"/>
    </xf>
    <xf numFmtId="0" fontId="3" fillId="0" borderId="0" xfId="0" applyFont="1" applyFill="1"/>
    <xf numFmtId="0" fontId="3" fillId="0" borderId="3" xfId="0" applyFont="1" applyBorder="1" applyAlignment="1">
      <alignment horizontal="right"/>
    </xf>
    <xf numFmtId="164" fontId="3" fillId="0" borderId="4" xfId="2" applyFont="1" applyBorder="1" applyAlignment="1">
      <alignment horizontal="right"/>
    </xf>
    <xf numFmtId="0" fontId="2" fillId="2" borderId="0" xfId="0" applyFont="1" applyFill="1" applyAlignment="1" applyProtection="1">
      <alignment horizontal="right"/>
      <protection locked="0"/>
    </xf>
    <xf numFmtId="2" fontId="3" fillId="0" borderId="0" xfId="0" applyNumberFormat="1" applyFont="1" applyFill="1" applyBorder="1" applyAlignment="1"/>
    <xf numFmtId="0" fontId="3" fillId="0" borderId="1" xfId="0" applyFont="1" applyBorder="1" applyAlignment="1">
      <alignment horizontal="right"/>
    </xf>
    <xf numFmtId="0" fontId="10" fillId="0" borderId="3" xfId="0" applyFont="1" applyFill="1" applyBorder="1" applyAlignment="1">
      <alignment horizontal="center"/>
    </xf>
    <xf numFmtId="164" fontId="3" fillId="0" borderId="0" xfId="2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2" borderId="3" xfId="0" applyFont="1" applyFill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/>
    </xf>
    <xf numFmtId="0" fontId="10" fillId="0" borderId="0" xfId="0" applyFont="1"/>
    <xf numFmtId="164" fontId="3" fillId="0" borderId="0" xfId="2" applyFont="1" applyFill="1" applyBorder="1" applyAlignment="1">
      <alignment horizontal="right"/>
    </xf>
    <xf numFmtId="0" fontId="3" fillId="0" borderId="0" xfId="0" applyFont="1" applyFill="1" applyBorder="1"/>
    <xf numFmtId="2" fontId="3" fillId="0" borderId="0" xfId="0" applyNumberFormat="1" applyFont="1" applyFill="1" applyBorder="1" applyAlignment="1" applyProtection="1">
      <protection locked="0"/>
    </xf>
    <xf numFmtId="2" fontId="2" fillId="0" borderId="0" xfId="0" applyNumberFormat="1" applyFont="1" applyFill="1" applyBorder="1" applyProtection="1">
      <protection locked="0"/>
    </xf>
    <xf numFmtId="0" fontId="10" fillId="0" borderId="0" xfId="0" applyFont="1" applyFill="1" applyBorder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2" fontId="2" fillId="0" borderId="0" xfId="0" applyNumberFormat="1" applyFont="1" applyBorder="1"/>
    <xf numFmtId="43" fontId="3" fillId="0" borderId="0" xfId="1" applyFont="1" applyBorder="1"/>
    <xf numFmtId="0" fontId="3" fillId="0" borderId="6" xfId="0" applyFont="1" applyBorder="1"/>
    <xf numFmtId="43" fontId="2" fillId="0" borderId="3" xfId="0" applyNumberFormat="1" applyFont="1" applyBorder="1"/>
    <xf numFmtId="43" fontId="2" fillId="0" borderId="3" xfId="1" applyFont="1" applyBorder="1"/>
    <xf numFmtId="0" fontId="2" fillId="0" borderId="0" xfId="0" applyFont="1" applyBorder="1" applyAlignment="1"/>
    <xf numFmtId="0" fontId="2" fillId="0" borderId="3" xfId="0" applyFont="1" applyBorder="1" applyAlignment="1"/>
    <xf numFmtId="164" fontId="2" fillId="0" borderId="3" xfId="2" applyFont="1" applyBorder="1"/>
    <xf numFmtId="164" fontId="3" fillId="0" borderId="3" xfId="2" applyFont="1" applyBorder="1"/>
    <xf numFmtId="43" fontId="2" fillId="0" borderId="0" xfId="1" applyFont="1" applyBorder="1"/>
    <xf numFmtId="43" fontId="2" fillId="0" borderId="0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0" xfId="0" applyFont="1" applyFill="1"/>
    <xf numFmtId="0" fontId="12" fillId="0" borderId="0" xfId="0" applyFont="1"/>
    <xf numFmtId="0" fontId="2" fillId="2" borderId="3" xfId="0" applyFont="1" applyFill="1" applyBorder="1" applyAlignment="1" applyProtection="1">
      <alignment horizontal="center"/>
    </xf>
    <xf numFmtId="164" fontId="2" fillId="2" borderId="3" xfId="2" applyFont="1" applyFill="1" applyBorder="1" applyProtection="1">
      <protection locked="0"/>
    </xf>
    <xf numFmtId="0" fontId="2" fillId="0" borderId="0" xfId="0" applyFont="1" applyProtection="1"/>
    <xf numFmtId="0" fontId="11" fillId="0" borderId="0" xfId="0" applyFont="1" applyBorder="1" applyAlignment="1" applyProtection="1">
      <alignment horizontal="center" vertical="center"/>
    </xf>
    <xf numFmtId="0" fontId="3" fillId="0" borderId="0" xfId="0" applyFont="1" applyProtection="1"/>
    <xf numFmtId="0" fontId="2" fillId="3" borderId="1" xfId="0" applyFont="1" applyFill="1" applyBorder="1" applyProtection="1"/>
    <xf numFmtId="0" fontId="3" fillId="3" borderId="6" xfId="0" applyFont="1" applyFill="1" applyBorder="1" applyAlignment="1" applyProtection="1">
      <alignment horizontal="center"/>
    </xf>
    <xf numFmtId="0" fontId="3" fillId="3" borderId="2" xfId="0" applyFont="1" applyFill="1" applyBorder="1" applyProtection="1"/>
    <xf numFmtId="0" fontId="3" fillId="0" borderId="0" xfId="0" applyFont="1" applyAlignment="1" applyProtection="1">
      <alignment horizontal="center"/>
    </xf>
    <xf numFmtId="0" fontId="3" fillId="0" borderId="3" xfId="0" applyFont="1" applyBorder="1" applyProtection="1"/>
    <xf numFmtId="0" fontId="3" fillId="0" borderId="1" xfId="0" applyFont="1" applyBorder="1" applyProtection="1"/>
    <xf numFmtId="0" fontId="2" fillId="0" borderId="0" xfId="0" applyFont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2" fontId="2" fillId="0" borderId="0" xfId="0" applyNumberFormat="1" applyFont="1" applyFill="1" applyAlignment="1" applyProtection="1">
      <alignment horizontal="center"/>
    </xf>
    <xf numFmtId="0" fontId="2" fillId="0" borderId="0" xfId="0" applyFont="1" applyFill="1" applyBorder="1" applyProtection="1"/>
    <xf numFmtId="0" fontId="2" fillId="0" borderId="3" xfId="0" applyFont="1" applyBorder="1" applyProtection="1"/>
    <xf numFmtId="0" fontId="3" fillId="0" borderId="0" xfId="0" applyFont="1" applyFill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wrapText="1"/>
    </xf>
    <xf numFmtId="0" fontId="3" fillId="0" borderId="8" xfId="0" applyFont="1" applyFill="1" applyBorder="1" applyAlignment="1" applyProtection="1">
      <alignment wrapText="1"/>
    </xf>
    <xf numFmtId="0" fontId="2" fillId="0" borderId="3" xfId="0" applyFont="1" applyFill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164" fontId="2" fillId="0" borderId="3" xfId="2" applyFont="1" applyFill="1" applyBorder="1" applyProtection="1"/>
    <xf numFmtId="167" fontId="9" fillId="0" borderId="0" xfId="0" applyNumberFormat="1" applyFont="1" applyFill="1" applyBorder="1" applyProtection="1"/>
    <xf numFmtId="2" fontId="2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167" fontId="0" fillId="0" borderId="0" xfId="0" applyNumberFormat="1" applyFill="1" applyBorder="1" applyProtection="1"/>
    <xf numFmtId="0" fontId="0" fillId="0" borderId="0" xfId="0" applyFill="1" applyBorder="1" applyProtection="1"/>
    <xf numFmtId="0" fontId="2" fillId="0" borderId="0" xfId="0" applyFont="1" applyBorder="1" applyProtection="1"/>
    <xf numFmtId="0" fontId="8" fillId="0" borderId="0" xfId="0" applyFont="1" applyBorder="1" applyProtection="1"/>
    <xf numFmtId="167" fontId="8" fillId="0" borderId="0" xfId="0" applyNumberFormat="1" applyFont="1" applyBorder="1" applyAlignment="1" applyProtection="1">
      <alignment horizontal="center"/>
    </xf>
    <xf numFmtId="165" fontId="4" fillId="0" borderId="0" xfId="2" applyNumberFormat="1" applyFont="1" applyFill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165" fontId="4" fillId="0" borderId="0" xfId="2" applyNumberFormat="1" applyFont="1" applyFill="1" applyProtection="1"/>
    <xf numFmtId="0" fontId="10" fillId="0" borderId="3" xfId="0" applyFont="1" applyFill="1" applyBorder="1" applyAlignment="1" applyProtection="1">
      <alignment horizontal="center"/>
    </xf>
    <xf numFmtId="0" fontId="3" fillId="0" borderId="0" xfId="0" applyFont="1" applyFill="1" applyProtection="1"/>
    <xf numFmtId="0" fontId="6" fillId="0" borderId="0" xfId="0" applyFont="1" applyFill="1" applyProtection="1"/>
    <xf numFmtId="0" fontId="2" fillId="0" borderId="0" xfId="0" applyFont="1" applyAlignment="1" applyProtection="1"/>
    <xf numFmtId="2" fontId="2" fillId="0" borderId="3" xfId="0" applyNumberFormat="1" applyFont="1" applyFill="1" applyBorder="1" applyProtection="1"/>
    <xf numFmtId="16" fontId="2" fillId="0" borderId="0" xfId="0" applyNumberFormat="1" applyFont="1" applyProtection="1"/>
    <xf numFmtId="0" fontId="10" fillId="0" borderId="0" xfId="0" applyFont="1" applyProtection="1"/>
    <xf numFmtId="0" fontId="6" fillId="0" borderId="0" xfId="0" applyFont="1" applyProtection="1"/>
    <xf numFmtId="2" fontId="3" fillId="0" borderId="0" xfId="0" applyNumberFormat="1" applyFont="1" applyFill="1" applyBorder="1" applyAlignment="1" applyProtection="1"/>
    <xf numFmtId="0" fontId="6" fillId="0" borderId="0" xfId="0" applyFont="1" applyAlignment="1" applyProtection="1"/>
    <xf numFmtId="2" fontId="2" fillId="0" borderId="0" xfId="0" applyNumberFormat="1" applyFont="1" applyAlignment="1" applyProtection="1"/>
    <xf numFmtId="164" fontId="3" fillId="0" borderId="4" xfId="2" applyFont="1" applyBorder="1" applyAlignment="1" applyProtection="1">
      <alignment horizontal="right"/>
    </xf>
    <xf numFmtId="164" fontId="3" fillId="0" borderId="0" xfId="2" applyFont="1" applyBorder="1" applyAlignment="1" applyProtection="1">
      <alignment horizontal="right"/>
    </xf>
    <xf numFmtId="0" fontId="3" fillId="0" borderId="5" xfId="0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14" fontId="2" fillId="0" borderId="0" xfId="0" applyNumberFormat="1" applyFont="1" applyAlignment="1" applyProtection="1">
      <alignment horizontal="left"/>
    </xf>
    <xf numFmtId="166" fontId="2" fillId="0" borderId="0" xfId="0" applyNumberFormat="1" applyFont="1" applyBorder="1" applyProtection="1"/>
    <xf numFmtId="164" fontId="3" fillId="0" borderId="3" xfId="2" applyFont="1" applyFill="1" applyBorder="1" applyAlignment="1" applyProtection="1"/>
    <xf numFmtId="164" fontId="3" fillId="0" borderId="3" xfId="2" applyFont="1" applyFill="1" applyBorder="1" applyAlignment="1" applyProtection="1">
      <protection locked="0"/>
    </xf>
    <xf numFmtId="164" fontId="3" fillId="0" borderId="9" xfId="2" applyFont="1" applyBorder="1"/>
    <xf numFmtId="0" fontId="2" fillId="0" borderId="0" xfId="0" applyFont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/>
    <xf numFmtId="1" fontId="8" fillId="0" borderId="0" xfId="3" applyNumberFormat="1" applyFont="1" applyFill="1" applyBorder="1" applyProtection="1"/>
    <xf numFmtId="49" fontId="2" fillId="0" borderId="0" xfId="0" applyNumberFormat="1" applyFont="1"/>
    <xf numFmtId="41" fontId="2" fillId="0" borderId="0" xfId="3" applyFont="1"/>
    <xf numFmtId="0" fontId="2" fillId="2" borderId="3" xfId="0" applyFont="1" applyFill="1" applyBorder="1" applyAlignment="1" applyProtection="1">
      <alignment horizontal="righ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left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8" xfId="0" applyBorder="1"/>
    <xf numFmtId="0" fontId="5" fillId="0" borderId="0" xfId="0" applyFont="1" applyBorder="1"/>
    <xf numFmtId="0" fontId="0" fillId="0" borderId="0" xfId="0" applyBorder="1"/>
    <xf numFmtId="0" fontId="0" fillId="0" borderId="21" xfId="0" applyBorder="1"/>
    <xf numFmtId="0" fontId="3" fillId="0" borderId="0" xfId="0" applyFont="1" applyBorder="1" applyProtection="1"/>
    <xf numFmtId="0" fontId="3" fillId="0" borderId="0" xfId="0" applyFont="1" applyFill="1" applyBorder="1" applyProtection="1"/>
    <xf numFmtId="0" fontId="2" fillId="0" borderId="0" xfId="0" applyFont="1" applyBorder="1" applyAlignment="1" applyProtection="1"/>
    <xf numFmtId="16" fontId="2" fillId="0" borderId="0" xfId="0" applyNumberFormat="1" applyFont="1" applyBorder="1" applyProtection="1"/>
    <xf numFmtId="0" fontId="10" fillId="0" borderId="0" xfId="0" applyFont="1" applyBorder="1" applyProtection="1"/>
    <xf numFmtId="0" fontId="6" fillId="0" borderId="0" xfId="0" applyFont="1" applyBorder="1" applyProtection="1"/>
    <xf numFmtId="0" fontId="0" fillId="0" borderId="22" xfId="0" applyBorder="1"/>
    <xf numFmtId="0" fontId="0" fillId="0" borderId="23" xfId="0" applyBorder="1"/>
    <xf numFmtId="0" fontId="20" fillId="0" borderId="0" xfId="0" applyFont="1" applyBorder="1"/>
    <xf numFmtId="164" fontId="2" fillId="0" borderId="0" xfId="2" applyFont="1" applyFill="1" applyBorder="1" applyAlignment="1" applyProtection="1">
      <protection locked="0"/>
    </xf>
    <xf numFmtId="0" fontId="19" fillId="2" borderId="0" xfId="0" applyFont="1" applyFill="1" applyBorder="1" applyAlignment="1" applyProtection="1">
      <alignment horizontal="right"/>
      <protection locked="0"/>
    </xf>
    <xf numFmtId="2" fontId="19" fillId="2" borderId="3" xfId="0" applyNumberFormat="1" applyFont="1" applyFill="1" applyBorder="1" applyProtection="1">
      <protection locked="0"/>
    </xf>
    <xf numFmtId="164" fontId="21" fillId="0" borderId="3" xfId="2" applyFont="1" applyFill="1" applyBorder="1" applyAlignment="1" applyProtection="1"/>
    <xf numFmtId="0" fontId="19" fillId="0" borderId="0" xfId="0" applyFont="1" applyBorder="1" applyProtection="1"/>
    <xf numFmtId="0" fontId="19" fillId="0" borderId="0" xfId="0" applyFont="1" applyAlignment="1" applyProtection="1"/>
    <xf numFmtId="0" fontId="22" fillId="0" borderId="0" xfId="4" applyFont="1" applyAlignment="1" applyProtection="1"/>
    <xf numFmtId="2" fontId="19" fillId="0" borderId="3" xfId="0" applyNumberFormat="1" applyFont="1" applyFill="1" applyBorder="1" applyProtection="1"/>
    <xf numFmtId="164" fontId="21" fillId="0" borderId="4" xfId="2" applyFont="1" applyBorder="1" applyAlignment="1" applyProtection="1">
      <alignment horizontal="right"/>
    </xf>
    <xf numFmtId="0" fontId="23" fillId="0" borderId="21" xfId="0" applyFont="1" applyBorder="1"/>
    <xf numFmtId="0" fontId="19" fillId="0" borderId="0" xfId="0" applyFont="1" applyFill="1" applyBorder="1" applyProtection="1"/>
    <xf numFmtId="0" fontId="19" fillId="0" borderId="0" xfId="0" applyFont="1" applyBorder="1" applyAlignment="1" applyProtection="1"/>
    <xf numFmtId="2" fontId="21" fillId="0" borderId="0" xfId="0" applyNumberFormat="1" applyFont="1" applyFill="1" applyBorder="1" applyAlignment="1" applyProtection="1"/>
    <xf numFmtId="0" fontId="24" fillId="0" borderId="0" xfId="0" applyFont="1" applyBorder="1" applyAlignment="1" applyProtection="1"/>
    <xf numFmtId="2" fontId="19" fillId="0" borderId="0" xfId="0" applyNumberFormat="1" applyFont="1" applyBorder="1" applyAlignment="1" applyProtection="1"/>
    <xf numFmtId="0" fontId="23" fillId="0" borderId="23" xfId="0" applyFont="1" applyBorder="1"/>
    <xf numFmtId="0" fontId="23" fillId="0" borderId="24" xfId="0" applyFont="1" applyBorder="1"/>
    <xf numFmtId="0" fontId="23" fillId="0" borderId="19" xfId="0" applyFont="1" applyBorder="1"/>
    <xf numFmtId="0" fontId="23" fillId="0" borderId="20" xfId="0" applyFont="1" applyBorder="1"/>
    <xf numFmtId="0" fontId="23" fillId="0" borderId="0" xfId="0" applyFont="1" applyBorder="1"/>
    <xf numFmtId="0" fontId="23" fillId="0" borderId="0" xfId="0" applyFont="1"/>
    <xf numFmtId="167" fontId="3" fillId="0" borderId="0" xfId="0" applyNumberFormat="1" applyFont="1" applyAlignment="1">
      <alignment horizontal="right"/>
    </xf>
    <xf numFmtId="0" fontId="18" fillId="0" borderId="0" xfId="4" applyProtection="1"/>
    <xf numFmtId="14" fontId="2" fillId="2" borderId="1" xfId="0" applyNumberFormat="1" applyFont="1" applyFill="1" applyBorder="1" applyAlignment="1" applyProtection="1">
      <alignment horizontal="left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11" fillId="0" borderId="1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 vertical="top" wrapText="1"/>
      <protection locked="0"/>
    </xf>
    <xf numFmtId="168" fontId="10" fillId="0" borderId="1" xfId="0" applyNumberFormat="1" applyFont="1" applyFill="1" applyBorder="1" applyAlignment="1" applyProtection="1">
      <alignment horizontal="left"/>
    </xf>
    <xf numFmtId="168" fontId="10" fillId="0" borderId="2" xfId="0" applyNumberFormat="1" applyFont="1" applyFill="1" applyBorder="1" applyAlignment="1" applyProtection="1">
      <alignment horizontal="left"/>
    </xf>
    <xf numFmtId="0" fontId="2" fillId="2" borderId="0" xfId="0" applyFont="1" applyFill="1" applyAlignment="1" applyProtection="1">
      <alignment horizontal="left"/>
      <protection locked="0"/>
    </xf>
    <xf numFmtId="0" fontId="10" fillId="0" borderId="1" xfId="0" applyFont="1" applyFill="1" applyBorder="1" applyAlignment="1" applyProtection="1">
      <alignment horizontal="left"/>
    </xf>
    <xf numFmtId="0" fontId="10" fillId="0" borderId="2" xfId="0" applyFont="1" applyFill="1" applyBorder="1" applyAlignment="1" applyProtection="1">
      <alignment horizontal="left"/>
    </xf>
    <xf numFmtId="0" fontId="10" fillId="0" borderId="1" xfId="0" applyFont="1" applyBorder="1" applyAlignment="1" applyProtection="1">
      <alignment horizontal="left"/>
    </xf>
    <xf numFmtId="0" fontId="10" fillId="0" borderId="2" xfId="0" applyFont="1" applyBorder="1" applyAlignment="1" applyProtection="1">
      <alignment horizontal="left"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left"/>
      <protection locked="0"/>
    </xf>
    <xf numFmtId="0" fontId="10" fillId="0" borderId="2" xfId="0" applyFont="1" applyFill="1" applyBorder="1" applyAlignment="1" applyProtection="1">
      <alignment horizontal="left"/>
      <protection locked="0"/>
    </xf>
    <xf numFmtId="168" fontId="10" fillId="0" borderId="1" xfId="0" applyNumberFormat="1" applyFont="1" applyFill="1" applyBorder="1" applyAlignment="1" applyProtection="1">
      <alignment horizontal="left"/>
      <protection locked="0"/>
    </xf>
    <xf numFmtId="168" fontId="10" fillId="0" borderId="2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left"/>
      <protection locked="0"/>
    </xf>
  </cellXfs>
  <cellStyles count="5">
    <cellStyle name="Dezimal [0]" xfId="3" builtinId="6"/>
    <cellStyle name="Hyperlink" xfId="4" builtinId="8"/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uzernerbauern.ch/dienstleistungen/bildung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uzernerbauern.ch/dienstleistungen/bildung.html" TargetMode="External"/><Relationship Id="rId7" Type="http://schemas.openxmlformats.org/officeDocument/2006/relationships/comments" Target="../comments14.xml"/><Relationship Id="rId2" Type="http://schemas.openxmlformats.org/officeDocument/2006/relationships/hyperlink" Target="https://www.luzernerbauern.ch/dienstleistungen/bildung.html" TargetMode="External"/><Relationship Id="rId1" Type="http://schemas.openxmlformats.org/officeDocument/2006/relationships/hyperlink" Target="https://www.luzernerbauern.ch/dienstleistungen/bildung.html" TargetMode="External"/><Relationship Id="rId6" Type="http://schemas.openxmlformats.org/officeDocument/2006/relationships/vmlDrawing" Target="../drawings/vmlDrawing14.vml"/><Relationship Id="rId5" Type="http://schemas.openxmlformats.org/officeDocument/2006/relationships/printerSettings" Target="../printerSettings/printerSettings18.bin"/><Relationship Id="rId4" Type="http://schemas.openxmlformats.org/officeDocument/2006/relationships/hyperlink" Target="https://www.luzernerbauern.ch/dienstleistungen/bildung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H38"/>
  <sheetViews>
    <sheetView tabSelected="1" workbookViewId="0">
      <selection activeCell="B6" sqref="B6:C6"/>
    </sheetView>
  </sheetViews>
  <sheetFormatPr baseColWidth="10" defaultColWidth="11.5546875" defaultRowHeight="14.25" x14ac:dyDescent="0.2"/>
  <cols>
    <col min="1" max="1" width="12.88671875" style="67" customWidth="1"/>
    <col min="2" max="2" width="13.44140625" style="76" customWidth="1"/>
    <col min="3" max="3" width="18.109375" style="67" customWidth="1"/>
    <col min="4" max="4" width="12.33203125" style="67" bestFit="1" customWidth="1"/>
    <col min="5" max="5" width="11.5546875" style="67"/>
    <col min="6" max="6" width="6.5546875" style="67" customWidth="1"/>
    <col min="7" max="16384" width="11.5546875" style="67"/>
  </cols>
  <sheetData>
    <row r="1" spans="1:8" ht="23.25" customHeight="1" x14ac:dyDescent="0.2">
      <c r="A1" s="177" t="s">
        <v>59</v>
      </c>
      <c r="B1" s="178"/>
      <c r="C1" s="178"/>
      <c r="D1" s="178"/>
      <c r="E1" s="178"/>
      <c r="F1" s="179"/>
    </row>
    <row r="2" spans="1:8" ht="14.25" customHeight="1" x14ac:dyDescent="0.2">
      <c r="A2" s="68"/>
      <c r="B2" s="68"/>
      <c r="C2" s="68"/>
      <c r="D2" s="68"/>
      <c r="E2" s="68"/>
      <c r="F2" s="68"/>
    </row>
    <row r="3" spans="1:8" ht="22.5" customHeight="1" x14ac:dyDescent="0.25">
      <c r="A3" s="69" t="s">
        <v>57</v>
      </c>
      <c r="B3" s="68"/>
      <c r="C3" s="68"/>
      <c r="D3" s="68"/>
      <c r="E3" s="68"/>
      <c r="F3" s="68"/>
    </row>
    <row r="4" spans="1:8" ht="15" customHeight="1" x14ac:dyDescent="0.25">
      <c r="A4" s="70" t="s">
        <v>62</v>
      </c>
      <c r="B4" s="71"/>
      <c r="C4" s="72"/>
      <c r="D4" s="69"/>
      <c r="E4" s="69"/>
      <c r="F4" s="69"/>
    </row>
    <row r="5" spans="1:8" ht="16.5" customHeight="1" x14ac:dyDescent="0.25">
      <c r="B5" s="73"/>
      <c r="C5" s="69"/>
      <c r="D5" s="69"/>
      <c r="E5" s="69"/>
      <c r="F5" s="69"/>
    </row>
    <row r="6" spans="1:8" ht="15" x14ac:dyDescent="0.25">
      <c r="A6" s="74" t="s">
        <v>31</v>
      </c>
      <c r="B6" s="180"/>
      <c r="C6" s="181"/>
      <c r="D6" s="74" t="s">
        <v>45</v>
      </c>
      <c r="E6" s="180"/>
      <c r="F6" s="181"/>
    </row>
    <row r="7" spans="1:8" ht="15.75" customHeight="1" x14ac:dyDescent="0.25">
      <c r="A7" s="75" t="s">
        <v>64</v>
      </c>
      <c r="B7" s="180"/>
      <c r="C7" s="181"/>
      <c r="D7" s="74" t="s">
        <v>0</v>
      </c>
      <c r="E7" s="180"/>
      <c r="F7" s="181"/>
    </row>
    <row r="8" spans="1:8" ht="15" x14ac:dyDescent="0.25">
      <c r="D8" s="74" t="s">
        <v>28</v>
      </c>
      <c r="E8" s="175"/>
      <c r="F8" s="176"/>
    </row>
    <row r="9" spans="1:8" ht="15" x14ac:dyDescent="0.25">
      <c r="A9" s="77"/>
      <c r="B9" s="78"/>
      <c r="C9" s="77"/>
      <c r="D9" s="74" t="s">
        <v>51</v>
      </c>
      <c r="E9" s="40"/>
      <c r="F9" s="14"/>
    </row>
    <row r="10" spans="1:8" x14ac:dyDescent="0.2">
      <c r="A10" s="79"/>
      <c r="B10" s="100"/>
      <c r="C10" s="79"/>
    </row>
    <row r="11" spans="1:8" ht="15" x14ac:dyDescent="0.25">
      <c r="A11" s="83"/>
      <c r="B11" s="83"/>
      <c r="C11" s="80"/>
      <c r="D11" s="81"/>
      <c r="E11" s="81"/>
      <c r="F11" s="81"/>
      <c r="G11" s="81"/>
    </row>
    <row r="12" spans="1:8" x14ac:dyDescent="0.2">
      <c r="A12" s="77"/>
      <c r="B12" s="78"/>
      <c r="C12" s="77"/>
      <c r="D12" s="81"/>
      <c r="E12" s="81"/>
      <c r="F12" s="91"/>
      <c r="G12" s="81"/>
      <c r="H12" s="14"/>
    </row>
    <row r="13" spans="1:8" x14ac:dyDescent="0.2">
      <c r="A13" s="77"/>
      <c r="B13" s="78"/>
      <c r="C13" s="77"/>
      <c r="D13" s="81"/>
      <c r="E13" s="81"/>
      <c r="F13" s="91"/>
      <c r="G13" s="81"/>
      <c r="H13" s="14"/>
    </row>
    <row r="14" spans="1:8" ht="31.5" customHeight="1" x14ac:dyDescent="0.25">
      <c r="A14" s="84" t="s">
        <v>25</v>
      </c>
      <c r="B14" s="74" t="s">
        <v>32</v>
      </c>
      <c r="C14" s="85" t="s">
        <v>63</v>
      </c>
      <c r="D14" s="86"/>
      <c r="G14" s="81"/>
      <c r="H14" s="14"/>
    </row>
    <row r="15" spans="1:8" ht="15" x14ac:dyDescent="0.25">
      <c r="A15" s="65"/>
      <c r="B15" s="82" t="s">
        <v>18</v>
      </c>
      <c r="C15" s="66"/>
      <c r="D15" s="83"/>
      <c r="F15" s="91"/>
      <c r="G15" s="81"/>
      <c r="H15" s="14"/>
    </row>
    <row r="16" spans="1:8" ht="15" x14ac:dyDescent="0.25">
      <c r="A16" s="87">
        <f>A15</f>
        <v>0</v>
      </c>
      <c r="B16" s="82" t="s">
        <v>19</v>
      </c>
      <c r="C16" s="66"/>
      <c r="D16" s="83"/>
      <c r="E16" s="83"/>
      <c r="F16" s="91"/>
      <c r="G16" s="81"/>
      <c r="H16" s="14"/>
    </row>
    <row r="17" spans="1:8" ht="15" x14ac:dyDescent="0.25">
      <c r="A17" s="87">
        <f>A16</f>
        <v>0</v>
      </c>
      <c r="B17" s="82" t="s">
        <v>20</v>
      </c>
      <c r="C17" s="66"/>
      <c r="D17" s="83"/>
      <c r="E17" s="83"/>
      <c r="F17" s="91"/>
      <c r="G17" s="81"/>
      <c r="H17" s="14"/>
    </row>
    <row r="18" spans="1:8" ht="15" x14ac:dyDescent="0.25">
      <c r="A18" s="87">
        <f>A17</f>
        <v>0</v>
      </c>
      <c r="B18" s="82" t="s">
        <v>21</v>
      </c>
      <c r="C18" s="66"/>
      <c r="D18" s="83"/>
      <c r="E18" s="83"/>
      <c r="F18" s="91"/>
      <c r="G18" s="81"/>
      <c r="H18" s="14"/>
    </row>
    <row r="19" spans="1:8" ht="15" x14ac:dyDescent="0.25">
      <c r="A19" s="87">
        <f>A18</f>
        <v>0</v>
      </c>
      <c r="B19" s="82" t="s">
        <v>22</v>
      </c>
      <c r="C19" s="66"/>
      <c r="D19" s="83"/>
      <c r="E19" s="83"/>
      <c r="F19" s="91"/>
      <c r="G19" s="81"/>
      <c r="H19" s="14"/>
    </row>
    <row r="20" spans="1:8" ht="9.75" customHeight="1" x14ac:dyDescent="0.25">
      <c r="A20" s="88"/>
      <c r="B20" s="82"/>
      <c r="C20" s="89"/>
      <c r="D20" s="83"/>
      <c r="E20" s="83"/>
      <c r="F20" s="91"/>
      <c r="G20" s="81"/>
      <c r="H20" s="14"/>
    </row>
    <row r="21" spans="1:8" ht="15" x14ac:dyDescent="0.25">
      <c r="A21" s="126">
        <f>A15+1</f>
        <v>1</v>
      </c>
      <c r="B21" s="82" t="s">
        <v>1</v>
      </c>
      <c r="C21" s="66"/>
      <c r="D21" s="90"/>
      <c r="E21" s="81"/>
      <c r="F21" s="91"/>
      <c r="G21" s="81"/>
      <c r="H21" s="14"/>
    </row>
    <row r="22" spans="1:8" ht="15" x14ac:dyDescent="0.25">
      <c r="A22" s="87">
        <f>A21</f>
        <v>1</v>
      </c>
      <c r="B22" s="82" t="s">
        <v>12</v>
      </c>
      <c r="C22" s="66"/>
      <c r="D22" s="90"/>
      <c r="E22" s="81"/>
      <c r="F22" s="91"/>
      <c r="G22" s="81"/>
    </row>
    <row r="23" spans="1:8" ht="15" x14ac:dyDescent="0.25">
      <c r="A23" s="87">
        <f t="shared" ref="A23:A28" si="0">A22</f>
        <v>1</v>
      </c>
      <c r="B23" s="82" t="s">
        <v>13</v>
      </c>
      <c r="C23" s="66"/>
      <c r="D23" s="90"/>
      <c r="E23" s="81"/>
      <c r="F23" s="91"/>
      <c r="G23" s="81"/>
    </row>
    <row r="24" spans="1:8" ht="15" x14ac:dyDescent="0.25">
      <c r="A24" s="87">
        <f t="shared" si="0"/>
        <v>1</v>
      </c>
      <c r="B24" s="82" t="s">
        <v>14</v>
      </c>
      <c r="C24" s="66"/>
      <c r="D24" s="90"/>
      <c r="E24" s="81"/>
      <c r="F24" s="91"/>
      <c r="G24" s="81"/>
    </row>
    <row r="25" spans="1:8" ht="15" x14ac:dyDescent="0.25">
      <c r="A25" s="87">
        <f t="shared" si="0"/>
        <v>1</v>
      </c>
      <c r="B25" s="82" t="s">
        <v>15</v>
      </c>
      <c r="C25" s="66"/>
      <c r="D25" s="90"/>
      <c r="E25" s="81"/>
      <c r="F25" s="92"/>
      <c r="G25" s="81"/>
    </row>
    <row r="26" spans="1:8" ht="15" x14ac:dyDescent="0.25">
      <c r="A26" s="87">
        <f t="shared" si="0"/>
        <v>1</v>
      </c>
      <c r="B26" s="82" t="s">
        <v>16</v>
      </c>
      <c r="C26" s="66"/>
      <c r="D26" s="90"/>
      <c r="E26" s="81"/>
      <c r="F26" s="92"/>
      <c r="G26" s="81"/>
    </row>
    <row r="27" spans="1:8" ht="15" x14ac:dyDescent="0.25">
      <c r="A27" s="87">
        <f t="shared" si="0"/>
        <v>1</v>
      </c>
      <c r="B27" s="82" t="s">
        <v>17</v>
      </c>
      <c r="C27" s="66"/>
      <c r="D27" s="90"/>
      <c r="E27" s="81"/>
      <c r="F27" s="92"/>
      <c r="G27" s="81"/>
    </row>
    <row r="28" spans="1:8" ht="15" x14ac:dyDescent="0.25">
      <c r="A28" s="87">
        <f t="shared" si="0"/>
        <v>1</v>
      </c>
      <c r="B28" s="82" t="s">
        <v>18</v>
      </c>
      <c r="C28" s="66"/>
      <c r="D28" s="90"/>
      <c r="E28" s="81"/>
      <c r="F28" s="92"/>
      <c r="G28" s="81"/>
    </row>
    <row r="29" spans="1:8" s="97" customFormat="1" ht="15" x14ac:dyDescent="0.2">
      <c r="A29" s="93"/>
      <c r="B29" s="94"/>
      <c r="C29" s="93"/>
      <c r="D29" s="95"/>
      <c r="E29" s="96"/>
      <c r="F29" s="92"/>
      <c r="G29" s="81"/>
    </row>
    <row r="30" spans="1:8" s="97" customFormat="1" x14ac:dyDescent="0.2">
      <c r="A30" s="98"/>
      <c r="B30" s="99"/>
      <c r="C30" s="98"/>
      <c r="D30" s="128">
        <f>+A15</f>
        <v>0</v>
      </c>
      <c r="E30" s="128">
        <f>+D30+1</f>
        <v>1</v>
      </c>
      <c r="G30" s="81"/>
    </row>
    <row r="31" spans="1:8" x14ac:dyDescent="0.2">
      <c r="A31" s="67" t="s">
        <v>47</v>
      </c>
      <c r="C31" s="67" t="s">
        <v>38</v>
      </c>
      <c r="D31" s="34"/>
      <c r="E31" s="34"/>
      <c r="F31" s="67" t="s">
        <v>46</v>
      </c>
    </row>
    <row r="32" spans="1:8" x14ac:dyDescent="0.2">
      <c r="A32" s="67" t="s">
        <v>48</v>
      </c>
      <c r="C32" s="110" t="s">
        <v>39</v>
      </c>
      <c r="D32" s="34"/>
      <c r="E32" s="34"/>
      <c r="F32" s="67" t="s">
        <v>46</v>
      </c>
    </row>
    <row r="33" spans="1:6" x14ac:dyDescent="0.2">
      <c r="A33" s="67" t="s">
        <v>3</v>
      </c>
      <c r="C33" s="67" t="s">
        <v>40</v>
      </c>
      <c r="D33" s="34"/>
      <c r="E33" s="34"/>
      <c r="F33" s="67" t="s">
        <v>46</v>
      </c>
    </row>
    <row r="34" spans="1:6" x14ac:dyDescent="0.2">
      <c r="A34" s="67" t="s">
        <v>4</v>
      </c>
      <c r="C34" s="67" t="s">
        <v>39</v>
      </c>
      <c r="D34" s="34"/>
      <c r="E34" s="34"/>
      <c r="F34" s="67" t="s">
        <v>46</v>
      </c>
    </row>
    <row r="37" spans="1:6" x14ac:dyDescent="0.2">
      <c r="A37" s="67" t="s">
        <v>68</v>
      </c>
    </row>
    <row r="38" spans="1:6" ht="15" x14ac:dyDescent="0.2">
      <c r="A38" s="174" t="s">
        <v>99</v>
      </c>
    </row>
  </sheetData>
  <sheetProtection selectLockedCells="1"/>
  <mergeCells count="6">
    <mergeCell ref="E8:F8"/>
    <mergeCell ref="A1:F1"/>
    <mergeCell ref="B6:C6"/>
    <mergeCell ref="B7:C7"/>
    <mergeCell ref="E6:F6"/>
    <mergeCell ref="E7:F7"/>
  </mergeCells>
  <phoneticPr fontId="7" type="noConversion"/>
  <hyperlinks>
    <hyperlink ref="A38" r:id="rId1"/>
  </hyperlinks>
  <pageMargins left="0.78740157499999996" right="0.78740157499999996" top="0.984251969" bottom="0.984251969" header="0.4921259845" footer="0.4921259845"/>
  <pageSetup paperSize="9" scale="95" orientation="portrait" horizontalDpi="1200" verticalDpi="1200" r:id="rId2"/>
  <headerFooter alignWithMargins="0">
    <oddFooter>&amp;L&amp;7&amp;D / &amp;F / MB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workbookViewId="0">
      <selection activeCell="B12" sqref="B12:D12"/>
    </sheetView>
  </sheetViews>
  <sheetFormatPr baseColWidth="10" defaultColWidth="11.5546875" defaultRowHeight="14.25" x14ac:dyDescent="0.2"/>
  <cols>
    <col min="1" max="1" width="21.33203125" style="1" customWidth="1"/>
    <col min="2" max="2" width="9.44140625" style="1" customWidth="1"/>
    <col min="3" max="3" width="10.21875" style="1" bestFit="1" customWidth="1"/>
    <col min="4" max="4" width="12.33203125" style="1" bestFit="1" customWidth="1"/>
    <col min="5" max="5" width="8.5546875" style="1" customWidth="1"/>
    <col min="6" max="6" width="13.77734375" style="1" customWidth="1"/>
    <col min="7" max="16384" width="11.5546875" style="1"/>
  </cols>
  <sheetData>
    <row r="1" spans="1:8" ht="23.25" customHeight="1" x14ac:dyDescent="0.2">
      <c r="A1" s="192" t="s">
        <v>59</v>
      </c>
      <c r="B1" s="193"/>
      <c r="C1" s="193"/>
      <c r="D1" s="193"/>
      <c r="E1" s="193"/>
      <c r="F1" s="194"/>
    </row>
    <row r="2" spans="1:8" ht="24" customHeight="1" x14ac:dyDescent="0.25">
      <c r="A2" s="29"/>
      <c r="B2" s="29"/>
      <c r="C2" s="29"/>
      <c r="D2" s="29"/>
      <c r="E2" s="29"/>
      <c r="F2" s="29"/>
    </row>
    <row r="3" spans="1:8" ht="15" x14ac:dyDescent="0.25">
      <c r="A3" s="32" t="s">
        <v>36</v>
      </c>
      <c r="B3" s="190" t="str">
        <f>Dateneingaben!B24</f>
        <v>April</v>
      </c>
      <c r="C3" s="191"/>
      <c r="D3" s="29"/>
      <c r="E3" s="29"/>
      <c r="F3" s="29"/>
    </row>
    <row r="4" spans="1:8" ht="15" x14ac:dyDescent="0.25">
      <c r="A4" s="32" t="s">
        <v>37</v>
      </c>
      <c r="B4" s="190">
        <f>Dateneingaben!A24</f>
        <v>1</v>
      </c>
      <c r="C4" s="191"/>
      <c r="D4" s="29"/>
      <c r="E4" s="29"/>
      <c r="F4" s="29"/>
    </row>
    <row r="5" spans="1:8" ht="15" x14ac:dyDescent="0.25">
      <c r="A5" s="2"/>
      <c r="B5" s="2"/>
      <c r="C5" s="2"/>
      <c r="D5" s="2"/>
      <c r="E5" s="2"/>
      <c r="F5" s="2"/>
    </row>
    <row r="6" spans="1:8" ht="15" x14ac:dyDescent="0.25">
      <c r="A6" s="32" t="s">
        <v>52</v>
      </c>
      <c r="B6" s="195">
        <f>Dateneingaben!B6</f>
        <v>0</v>
      </c>
      <c r="C6" s="196"/>
      <c r="D6" s="5" t="s">
        <v>45</v>
      </c>
      <c r="E6" s="195">
        <f>Dateneingaben!E6</f>
        <v>0</v>
      </c>
      <c r="F6" s="196"/>
    </row>
    <row r="7" spans="1:8" ht="15" x14ac:dyDescent="0.25">
      <c r="A7" s="36" t="s">
        <v>53</v>
      </c>
      <c r="B7" s="195">
        <f>Dateneingaben!B7</f>
        <v>0</v>
      </c>
      <c r="C7" s="196"/>
      <c r="D7" s="5" t="s">
        <v>0</v>
      </c>
      <c r="E7" s="195">
        <f>Dateneingaben!E7</f>
        <v>0</v>
      </c>
      <c r="F7" s="196"/>
    </row>
    <row r="8" spans="1:8" ht="15" x14ac:dyDescent="0.25">
      <c r="D8" s="5" t="s">
        <v>28</v>
      </c>
      <c r="E8" s="197">
        <f>Dateneingaben!E8</f>
        <v>0</v>
      </c>
      <c r="F8" s="198"/>
    </row>
    <row r="9" spans="1:8" s="21" customFormat="1" ht="15" x14ac:dyDescent="0.25">
      <c r="A9" s="19"/>
      <c r="B9" s="20"/>
      <c r="C9" s="19"/>
      <c r="D9" s="5" t="s">
        <v>51</v>
      </c>
      <c r="E9" s="37">
        <f>Dateneingaben!E9</f>
        <v>0</v>
      </c>
    </row>
    <row r="10" spans="1:8" s="21" customFormat="1" x14ac:dyDescent="0.2">
      <c r="A10" s="22"/>
      <c r="C10" s="23"/>
    </row>
    <row r="11" spans="1:8" s="21" customFormat="1" x14ac:dyDescent="0.2">
      <c r="A11" s="22"/>
      <c r="C11" s="23"/>
    </row>
    <row r="12" spans="1:8" ht="15" x14ac:dyDescent="0.25">
      <c r="A12" s="2" t="s">
        <v>2</v>
      </c>
      <c r="B12" s="1" t="s">
        <v>89</v>
      </c>
      <c r="C12" s="152">
        <f>+E21</f>
        <v>990</v>
      </c>
      <c r="D12" s="1" t="s">
        <v>90</v>
      </c>
      <c r="F12" s="123">
        <f>Dateneingaben!C24</f>
        <v>0</v>
      </c>
    </row>
    <row r="13" spans="1:8" s="21" customFormat="1" x14ac:dyDescent="0.2">
      <c r="A13" s="30"/>
      <c r="B13" s="30"/>
    </row>
    <row r="14" spans="1:8" s="21" customFormat="1" ht="15" x14ac:dyDescent="0.25">
      <c r="A14" s="31"/>
    </row>
    <row r="15" spans="1:8" ht="15" x14ac:dyDescent="0.25">
      <c r="A15" s="2" t="s">
        <v>55</v>
      </c>
      <c r="B15" s="2" t="s">
        <v>54</v>
      </c>
      <c r="F15" s="6"/>
    </row>
    <row r="16" spans="1:8" x14ac:dyDescent="0.2">
      <c r="A16" s="1" t="s">
        <v>47</v>
      </c>
      <c r="B16" s="1" t="s">
        <v>38</v>
      </c>
      <c r="C16" s="34">
        <f>+Dateneingaben!E31</f>
        <v>0</v>
      </c>
      <c r="D16" s="1" t="s">
        <v>46</v>
      </c>
      <c r="E16" s="8">
        <f>F12*C16/100</f>
        <v>0</v>
      </c>
      <c r="F16" s="6"/>
      <c r="H16" s="14"/>
    </row>
    <row r="17" spans="1:8" x14ac:dyDescent="0.2">
      <c r="A17" s="1" t="s">
        <v>48</v>
      </c>
      <c r="B17" s="7" t="s">
        <v>39</v>
      </c>
      <c r="C17" s="34">
        <f>+Dateneingaben!E32</f>
        <v>0</v>
      </c>
      <c r="D17" s="1" t="s">
        <v>46</v>
      </c>
      <c r="E17" s="8">
        <f>F12*C17/100</f>
        <v>0</v>
      </c>
      <c r="F17" s="6"/>
    </row>
    <row r="18" spans="1:8" x14ac:dyDescent="0.2">
      <c r="A18" s="1" t="s">
        <v>3</v>
      </c>
      <c r="B18" s="1" t="s">
        <v>40</v>
      </c>
      <c r="C18" s="34">
        <f>+Dateneingaben!E33</f>
        <v>0</v>
      </c>
      <c r="D18" s="1" t="s">
        <v>46</v>
      </c>
      <c r="E18" s="8">
        <f>F12*C18/100</f>
        <v>0</v>
      </c>
      <c r="F18" s="6"/>
    </row>
    <row r="19" spans="1:8" x14ac:dyDescent="0.2">
      <c r="A19" s="1" t="s">
        <v>4</v>
      </c>
      <c r="B19" s="1" t="s">
        <v>39</v>
      </c>
      <c r="C19" s="34">
        <f>+Dateneingaben!E34</f>
        <v>0</v>
      </c>
      <c r="D19" s="1" t="s">
        <v>46</v>
      </c>
      <c r="E19" s="8">
        <f>F12*C19/100</f>
        <v>0</v>
      </c>
      <c r="F19" s="6"/>
    </row>
    <row r="20" spans="1:8" x14ac:dyDescent="0.2">
      <c r="A20" s="185"/>
      <c r="B20" s="185"/>
      <c r="E20" s="15"/>
      <c r="F20" s="6"/>
    </row>
    <row r="21" spans="1:8" x14ac:dyDescent="0.2">
      <c r="A21" s="1" t="s">
        <v>5</v>
      </c>
      <c r="E21" s="15">
        <v>990</v>
      </c>
      <c r="F21" s="6"/>
      <c r="H21" s="14"/>
    </row>
    <row r="22" spans="1:8" ht="15" x14ac:dyDescent="0.25">
      <c r="A22" s="42" t="s">
        <v>41</v>
      </c>
      <c r="F22" s="122">
        <f>ROUND(SUM(E16:E21)/0.1,0)*0.1</f>
        <v>990</v>
      </c>
    </row>
    <row r="23" spans="1:8" ht="15" x14ac:dyDescent="0.25">
      <c r="A23" s="13" t="s">
        <v>49</v>
      </c>
      <c r="F23" s="35"/>
    </row>
    <row r="24" spans="1:8" ht="15" x14ac:dyDescent="0.25">
      <c r="F24" s="35"/>
    </row>
    <row r="25" spans="1:8" x14ac:dyDescent="0.2">
      <c r="F25" s="6"/>
    </row>
    <row r="26" spans="1:8" ht="15" x14ac:dyDescent="0.25">
      <c r="A26" s="2" t="s">
        <v>42</v>
      </c>
      <c r="F26" s="6"/>
    </row>
    <row r="27" spans="1:8" x14ac:dyDescent="0.2">
      <c r="A27" s="108" t="s">
        <v>60</v>
      </c>
      <c r="E27" s="15"/>
      <c r="F27" s="6"/>
    </row>
    <row r="28" spans="1:8" x14ac:dyDescent="0.2">
      <c r="A28" s="67" t="s">
        <v>61</v>
      </c>
      <c r="E28" s="15"/>
      <c r="F28" s="6"/>
    </row>
    <row r="29" spans="1:8" x14ac:dyDescent="0.2">
      <c r="A29" s="199"/>
      <c r="B29" s="199"/>
      <c r="C29" s="6"/>
      <c r="E29" s="15"/>
      <c r="F29" s="6"/>
    </row>
    <row r="30" spans="1:8" ht="15" x14ac:dyDescent="0.25">
      <c r="A30" s="42" t="s">
        <v>43</v>
      </c>
      <c r="F30" s="122">
        <f>ROUND(SUM(E27:E29)/0.1,0)*0.1</f>
        <v>0</v>
      </c>
    </row>
    <row r="31" spans="1:8" ht="15" thickBot="1" x14ac:dyDescent="0.25">
      <c r="F31" s="10"/>
    </row>
    <row r="32" spans="1:8" ht="16.5" thickTop="1" thickBot="1" x14ac:dyDescent="0.3">
      <c r="A32" s="2" t="s">
        <v>44</v>
      </c>
      <c r="F32" s="33">
        <f>ROUND(SUM(F12+F30-F22)/0.1,0)*0.1</f>
        <v>-990</v>
      </c>
    </row>
    <row r="33" spans="1:6" ht="15.75" thickTop="1" x14ac:dyDescent="0.25">
      <c r="A33" s="2"/>
      <c r="F33" s="38"/>
    </row>
    <row r="34" spans="1:6" ht="10.5" customHeight="1" x14ac:dyDescent="0.2">
      <c r="F34" s="6"/>
    </row>
    <row r="35" spans="1:6" x14ac:dyDescent="0.2">
      <c r="B35" s="11" t="s">
        <v>6</v>
      </c>
      <c r="C35" s="11" t="s">
        <v>7</v>
      </c>
      <c r="F35" s="6"/>
    </row>
    <row r="36" spans="1:6" x14ac:dyDescent="0.2">
      <c r="A36" s="67" t="s">
        <v>65</v>
      </c>
      <c r="B36" s="40"/>
      <c r="C36" s="40"/>
      <c r="F36" s="6"/>
    </row>
    <row r="37" spans="1:6" x14ac:dyDescent="0.2">
      <c r="A37" s="1" t="s">
        <v>23</v>
      </c>
      <c r="B37" s="11">
        <f>März!B39</f>
        <v>0</v>
      </c>
      <c r="C37" s="11">
        <f>März!C39</f>
        <v>0</v>
      </c>
      <c r="F37" s="6"/>
    </row>
    <row r="38" spans="1:6" ht="9" customHeight="1" x14ac:dyDescent="0.2">
      <c r="B38" s="24"/>
      <c r="C38" s="24"/>
      <c r="F38" s="6"/>
    </row>
    <row r="39" spans="1:6" ht="15.75" thickBot="1" x14ac:dyDescent="0.3">
      <c r="A39" s="1" t="s">
        <v>8</v>
      </c>
      <c r="B39" s="41">
        <f>B36+B37</f>
        <v>0</v>
      </c>
      <c r="C39" s="41">
        <f>C36+C37</f>
        <v>0</v>
      </c>
      <c r="F39" s="6"/>
    </row>
    <row r="40" spans="1:6" ht="15" thickTop="1" x14ac:dyDescent="0.2">
      <c r="F40" s="6"/>
    </row>
    <row r="41" spans="1:6" x14ac:dyDescent="0.2">
      <c r="A41" s="1" t="s">
        <v>9</v>
      </c>
      <c r="B41" s="182"/>
      <c r="C41" s="182"/>
      <c r="D41" s="182"/>
      <c r="E41" s="182"/>
      <c r="F41" s="182"/>
    </row>
    <row r="42" spans="1:6" x14ac:dyDescent="0.2">
      <c r="B42" s="182"/>
      <c r="C42" s="182"/>
      <c r="D42" s="182"/>
      <c r="E42" s="182"/>
      <c r="F42" s="182"/>
    </row>
    <row r="43" spans="1:6" x14ac:dyDescent="0.2">
      <c r="B43" s="182"/>
      <c r="C43" s="182"/>
      <c r="D43" s="182"/>
      <c r="E43" s="182"/>
      <c r="F43" s="182"/>
    </row>
    <row r="44" spans="1:6" ht="8.25" customHeight="1" x14ac:dyDescent="0.2">
      <c r="F44" s="6"/>
    </row>
    <row r="45" spans="1:6" x14ac:dyDescent="0.2">
      <c r="A45" s="39" t="s">
        <v>30</v>
      </c>
      <c r="B45" s="18">
        <f ca="1">TODAY()</f>
        <v>43024</v>
      </c>
      <c r="D45" s="1" t="s">
        <v>56</v>
      </c>
      <c r="F45" s="6"/>
    </row>
    <row r="46" spans="1:6" x14ac:dyDescent="0.2">
      <c r="D46" s="1" t="s">
        <v>50</v>
      </c>
      <c r="E46" s="1" t="s">
        <v>10</v>
      </c>
      <c r="F46" s="6"/>
    </row>
    <row r="47" spans="1:6" x14ac:dyDescent="0.2">
      <c r="A47" s="16"/>
      <c r="B47" s="17"/>
      <c r="C47" s="16"/>
      <c r="F47" s="6"/>
    </row>
    <row r="48" spans="1:6" x14ac:dyDescent="0.2">
      <c r="D48" s="1" t="s">
        <v>45</v>
      </c>
      <c r="E48" s="1" t="s">
        <v>10</v>
      </c>
      <c r="F48" s="6"/>
    </row>
    <row r="49" spans="6:6" x14ac:dyDescent="0.2">
      <c r="F49" s="6"/>
    </row>
  </sheetData>
  <mergeCells count="11">
    <mergeCell ref="B4:C4"/>
    <mergeCell ref="A1:F1"/>
    <mergeCell ref="B6:C6"/>
    <mergeCell ref="A20:B20"/>
    <mergeCell ref="E6:F6"/>
    <mergeCell ref="B3:C3"/>
    <mergeCell ref="B41:F43"/>
    <mergeCell ref="E8:F8"/>
    <mergeCell ref="A29:B29"/>
    <mergeCell ref="B7:C7"/>
    <mergeCell ref="E7:F7"/>
  </mergeCells>
  <phoneticPr fontId="7" type="noConversion"/>
  <pageMargins left="0.78740157499999996" right="0.78740157499999996" top="0.984251969" bottom="0.984251969" header="0.4921259845" footer="0.4921259845"/>
  <pageSetup paperSize="9" scale="94" orientation="portrait" horizontalDpi="1200" verticalDpi="1200" r:id="rId1"/>
  <headerFooter alignWithMargins="0">
    <oddFooter>&amp;L&amp;7&amp;D / &amp;F / MB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workbookViewId="0">
      <selection activeCell="B12" sqref="B12:D12"/>
    </sheetView>
  </sheetViews>
  <sheetFormatPr baseColWidth="10" defaultColWidth="11.5546875" defaultRowHeight="14.25" x14ac:dyDescent="0.2"/>
  <cols>
    <col min="1" max="1" width="21.33203125" style="1" customWidth="1"/>
    <col min="2" max="2" width="9.44140625" style="1" customWidth="1"/>
    <col min="3" max="3" width="10.21875" style="1" bestFit="1" customWidth="1"/>
    <col min="4" max="4" width="12.33203125" style="1" bestFit="1" customWidth="1"/>
    <col min="5" max="5" width="8.5546875" style="1" customWidth="1"/>
    <col min="6" max="6" width="13.77734375" style="1" customWidth="1"/>
    <col min="7" max="16384" width="11.5546875" style="1"/>
  </cols>
  <sheetData>
    <row r="1" spans="1:8" ht="23.25" customHeight="1" x14ac:dyDescent="0.2">
      <c r="A1" s="192" t="s">
        <v>59</v>
      </c>
      <c r="B1" s="193"/>
      <c r="C1" s="193"/>
      <c r="D1" s="193"/>
      <c r="E1" s="193"/>
      <c r="F1" s="194"/>
    </row>
    <row r="2" spans="1:8" ht="24" customHeight="1" x14ac:dyDescent="0.25">
      <c r="A2" s="29"/>
      <c r="B2" s="29"/>
      <c r="C2" s="29"/>
      <c r="D2" s="29"/>
      <c r="E2" s="29"/>
      <c r="F2" s="29"/>
    </row>
    <row r="3" spans="1:8" ht="15" x14ac:dyDescent="0.25">
      <c r="A3" s="32" t="s">
        <v>36</v>
      </c>
      <c r="B3" s="190" t="str">
        <f>Dateneingaben!B25</f>
        <v>Mai</v>
      </c>
      <c r="C3" s="191"/>
      <c r="D3" s="29"/>
      <c r="E3" s="29"/>
      <c r="F3" s="29"/>
    </row>
    <row r="4" spans="1:8" ht="15" x14ac:dyDescent="0.25">
      <c r="A4" s="32" t="s">
        <v>37</v>
      </c>
      <c r="B4" s="190">
        <f>Dateneingaben!A25</f>
        <v>1</v>
      </c>
      <c r="C4" s="191"/>
      <c r="D4" s="29"/>
      <c r="E4" s="29"/>
      <c r="F4" s="29"/>
    </row>
    <row r="5" spans="1:8" ht="15" x14ac:dyDescent="0.25">
      <c r="A5" s="2"/>
      <c r="B5" s="2"/>
      <c r="C5" s="2"/>
      <c r="D5" s="2"/>
      <c r="E5" s="2"/>
      <c r="F5" s="2"/>
    </row>
    <row r="6" spans="1:8" ht="15" x14ac:dyDescent="0.25">
      <c r="A6" s="32" t="s">
        <v>52</v>
      </c>
      <c r="B6" s="195">
        <f>Dateneingaben!B6</f>
        <v>0</v>
      </c>
      <c r="C6" s="196"/>
      <c r="D6" s="5" t="s">
        <v>45</v>
      </c>
      <c r="E6" s="195">
        <f>Dateneingaben!E6</f>
        <v>0</v>
      </c>
      <c r="F6" s="196"/>
    </row>
    <row r="7" spans="1:8" ht="15" x14ac:dyDescent="0.25">
      <c r="A7" s="36" t="s">
        <v>53</v>
      </c>
      <c r="B7" s="195">
        <f>Dateneingaben!B7</f>
        <v>0</v>
      </c>
      <c r="C7" s="196"/>
      <c r="D7" s="5" t="s">
        <v>0</v>
      </c>
      <c r="E7" s="195">
        <f>Dateneingaben!E7</f>
        <v>0</v>
      </c>
      <c r="F7" s="196"/>
    </row>
    <row r="8" spans="1:8" ht="15" x14ac:dyDescent="0.25">
      <c r="D8" s="5" t="s">
        <v>28</v>
      </c>
      <c r="E8" s="197">
        <f>Dateneingaben!E8</f>
        <v>0</v>
      </c>
      <c r="F8" s="198"/>
    </row>
    <row r="9" spans="1:8" s="21" customFormat="1" ht="15" x14ac:dyDescent="0.25">
      <c r="A9" s="19"/>
      <c r="B9" s="20"/>
      <c r="C9" s="19"/>
      <c r="D9" s="5" t="s">
        <v>51</v>
      </c>
      <c r="E9" s="37">
        <f>Dateneingaben!E9</f>
        <v>0</v>
      </c>
    </row>
    <row r="10" spans="1:8" s="21" customFormat="1" x14ac:dyDescent="0.2">
      <c r="A10" s="22"/>
      <c r="C10" s="23"/>
    </row>
    <row r="11" spans="1:8" s="21" customFormat="1" x14ac:dyDescent="0.2">
      <c r="A11" s="22"/>
      <c r="C11" s="23"/>
    </row>
    <row r="12" spans="1:8" ht="15" x14ac:dyDescent="0.25">
      <c r="A12" s="2" t="s">
        <v>2</v>
      </c>
      <c r="B12" s="1" t="s">
        <v>89</v>
      </c>
      <c r="C12" s="152">
        <f>+E21</f>
        <v>990</v>
      </c>
      <c r="D12" s="1" t="s">
        <v>90</v>
      </c>
      <c r="F12" s="123">
        <f>Dateneingaben!C25</f>
        <v>0</v>
      </c>
    </row>
    <row r="13" spans="1:8" s="21" customFormat="1" x14ac:dyDescent="0.2">
      <c r="A13" s="30"/>
      <c r="B13" s="30"/>
    </row>
    <row r="14" spans="1:8" s="21" customFormat="1" ht="15" x14ac:dyDescent="0.25">
      <c r="A14" s="31"/>
    </row>
    <row r="15" spans="1:8" ht="15" x14ac:dyDescent="0.25">
      <c r="A15" s="2" t="s">
        <v>55</v>
      </c>
      <c r="B15" s="2" t="s">
        <v>54</v>
      </c>
      <c r="F15" s="6"/>
    </row>
    <row r="16" spans="1:8" x14ac:dyDescent="0.2">
      <c r="A16" s="1" t="s">
        <v>47</v>
      </c>
      <c r="B16" s="1" t="s">
        <v>38</v>
      </c>
      <c r="C16" s="34">
        <f>+Dateneingaben!E31</f>
        <v>0</v>
      </c>
      <c r="D16" s="1" t="s">
        <v>46</v>
      </c>
      <c r="E16" s="8">
        <f>F12*C16/100</f>
        <v>0</v>
      </c>
      <c r="F16" s="6"/>
      <c r="H16" s="14"/>
    </row>
    <row r="17" spans="1:8" x14ac:dyDescent="0.2">
      <c r="A17" s="1" t="s">
        <v>48</v>
      </c>
      <c r="B17" s="7" t="s">
        <v>39</v>
      </c>
      <c r="C17" s="34">
        <f>+Dateneingaben!E32</f>
        <v>0</v>
      </c>
      <c r="D17" s="1" t="s">
        <v>46</v>
      </c>
      <c r="E17" s="8">
        <f>F12*C17/100</f>
        <v>0</v>
      </c>
      <c r="F17" s="6"/>
    </row>
    <row r="18" spans="1:8" x14ac:dyDescent="0.2">
      <c r="A18" s="1" t="s">
        <v>3</v>
      </c>
      <c r="B18" s="1" t="s">
        <v>40</v>
      </c>
      <c r="C18" s="34">
        <f>+Dateneingaben!E33</f>
        <v>0</v>
      </c>
      <c r="D18" s="1" t="s">
        <v>46</v>
      </c>
      <c r="E18" s="8">
        <f>F12*C18/100</f>
        <v>0</v>
      </c>
      <c r="F18" s="6"/>
    </row>
    <row r="19" spans="1:8" x14ac:dyDescent="0.2">
      <c r="A19" s="1" t="s">
        <v>4</v>
      </c>
      <c r="B19" s="1" t="s">
        <v>39</v>
      </c>
      <c r="C19" s="34">
        <f>+Dateneingaben!E34</f>
        <v>0</v>
      </c>
      <c r="D19" s="1" t="s">
        <v>46</v>
      </c>
      <c r="E19" s="8">
        <f>F12*C19/100</f>
        <v>0</v>
      </c>
      <c r="F19" s="6"/>
    </row>
    <row r="20" spans="1:8" x14ac:dyDescent="0.2">
      <c r="A20" s="185"/>
      <c r="B20" s="185"/>
      <c r="E20" s="15"/>
      <c r="F20" s="6"/>
    </row>
    <row r="21" spans="1:8" x14ac:dyDescent="0.2">
      <c r="A21" s="1" t="s">
        <v>5</v>
      </c>
      <c r="E21" s="15">
        <v>990</v>
      </c>
      <c r="F21" s="6"/>
      <c r="H21" s="14"/>
    </row>
    <row r="22" spans="1:8" ht="15" x14ac:dyDescent="0.25">
      <c r="A22" s="42" t="s">
        <v>41</v>
      </c>
      <c r="F22" s="122">
        <f>ROUND(SUM(E16:E21)/0.1,0)*0.1</f>
        <v>990</v>
      </c>
    </row>
    <row r="23" spans="1:8" ht="15" x14ac:dyDescent="0.25">
      <c r="A23" s="13" t="s">
        <v>49</v>
      </c>
      <c r="F23" s="35"/>
    </row>
    <row r="24" spans="1:8" ht="15" x14ac:dyDescent="0.25">
      <c r="F24" s="35"/>
    </row>
    <row r="25" spans="1:8" x14ac:dyDescent="0.2">
      <c r="F25" s="6"/>
    </row>
    <row r="26" spans="1:8" ht="15" x14ac:dyDescent="0.25">
      <c r="A26" s="2" t="s">
        <v>42</v>
      </c>
      <c r="F26" s="6"/>
    </row>
    <row r="27" spans="1:8" x14ac:dyDescent="0.2">
      <c r="A27" s="108" t="s">
        <v>60</v>
      </c>
      <c r="E27" s="15"/>
      <c r="F27" s="6"/>
    </row>
    <row r="28" spans="1:8" x14ac:dyDescent="0.2">
      <c r="A28" s="67" t="s">
        <v>61</v>
      </c>
      <c r="E28" s="15"/>
      <c r="F28" s="6"/>
    </row>
    <row r="29" spans="1:8" x14ac:dyDescent="0.2">
      <c r="A29" s="199"/>
      <c r="B29" s="199"/>
      <c r="C29" s="6"/>
      <c r="E29" s="15"/>
      <c r="F29" s="6"/>
    </row>
    <row r="30" spans="1:8" ht="15" x14ac:dyDescent="0.25">
      <c r="A30" s="42" t="s">
        <v>43</v>
      </c>
      <c r="F30" s="122">
        <f>ROUND(SUM(E27:E29)/0.1,0)*0.1</f>
        <v>0</v>
      </c>
    </row>
    <row r="31" spans="1:8" ht="15" thickBot="1" x14ac:dyDescent="0.25">
      <c r="F31" s="10"/>
    </row>
    <row r="32" spans="1:8" ht="16.5" thickTop="1" thickBot="1" x14ac:dyDescent="0.3">
      <c r="A32" s="2" t="s">
        <v>44</v>
      </c>
      <c r="F32" s="33">
        <f>ROUND(SUM(F12+F30-F22)/0.1,0)*0.1</f>
        <v>-990</v>
      </c>
    </row>
    <row r="33" spans="1:6" ht="15.75" thickTop="1" x14ac:dyDescent="0.25">
      <c r="A33" s="2"/>
      <c r="F33" s="38"/>
    </row>
    <row r="34" spans="1:6" ht="10.5" customHeight="1" x14ac:dyDescent="0.2">
      <c r="F34" s="6"/>
    </row>
    <row r="35" spans="1:6" x14ac:dyDescent="0.2">
      <c r="B35" s="11" t="s">
        <v>6</v>
      </c>
      <c r="C35" s="11" t="s">
        <v>7</v>
      </c>
      <c r="F35" s="6"/>
    </row>
    <row r="36" spans="1:6" x14ac:dyDescent="0.2">
      <c r="A36" s="67" t="s">
        <v>65</v>
      </c>
      <c r="B36" s="40"/>
      <c r="C36" s="40"/>
      <c r="F36" s="6"/>
    </row>
    <row r="37" spans="1:6" x14ac:dyDescent="0.2">
      <c r="A37" s="1" t="s">
        <v>23</v>
      </c>
      <c r="B37" s="11">
        <f>April!B39</f>
        <v>0</v>
      </c>
      <c r="C37" s="11">
        <f>April!C39</f>
        <v>0</v>
      </c>
      <c r="F37" s="6"/>
    </row>
    <row r="38" spans="1:6" ht="9" customHeight="1" x14ac:dyDescent="0.2">
      <c r="B38" s="24"/>
      <c r="C38" s="24"/>
      <c r="F38" s="6"/>
    </row>
    <row r="39" spans="1:6" ht="15.75" thickBot="1" x14ac:dyDescent="0.3">
      <c r="A39" s="1" t="s">
        <v>8</v>
      </c>
      <c r="B39" s="41">
        <f>B36+B37</f>
        <v>0</v>
      </c>
      <c r="C39" s="41">
        <f>C36+C37</f>
        <v>0</v>
      </c>
      <c r="F39" s="6"/>
    </row>
    <row r="40" spans="1:6" ht="15" thickTop="1" x14ac:dyDescent="0.2">
      <c r="F40" s="6"/>
    </row>
    <row r="41" spans="1:6" x14ac:dyDescent="0.2">
      <c r="A41" s="1" t="s">
        <v>9</v>
      </c>
      <c r="B41" s="182"/>
      <c r="C41" s="182"/>
      <c r="D41" s="182"/>
      <c r="E41" s="182"/>
      <c r="F41" s="182"/>
    </row>
    <row r="42" spans="1:6" x14ac:dyDescent="0.2">
      <c r="B42" s="182"/>
      <c r="C42" s="182"/>
      <c r="D42" s="182"/>
      <c r="E42" s="182"/>
      <c r="F42" s="182"/>
    </row>
    <row r="43" spans="1:6" x14ac:dyDescent="0.2">
      <c r="B43" s="182"/>
      <c r="C43" s="182"/>
      <c r="D43" s="182"/>
      <c r="E43" s="182"/>
      <c r="F43" s="182"/>
    </row>
    <row r="44" spans="1:6" ht="8.25" customHeight="1" x14ac:dyDescent="0.2">
      <c r="F44" s="6"/>
    </row>
    <row r="45" spans="1:6" x14ac:dyDescent="0.2">
      <c r="A45" s="39" t="s">
        <v>30</v>
      </c>
      <c r="B45" s="18">
        <f ca="1">TODAY()</f>
        <v>43024</v>
      </c>
      <c r="D45" s="1" t="s">
        <v>56</v>
      </c>
      <c r="F45" s="6"/>
    </row>
    <row r="46" spans="1:6" x14ac:dyDescent="0.2">
      <c r="D46" s="1" t="s">
        <v>50</v>
      </c>
      <c r="E46" s="1" t="s">
        <v>10</v>
      </c>
      <c r="F46" s="6"/>
    </row>
    <row r="47" spans="1:6" x14ac:dyDescent="0.2">
      <c r="A47" s="16"/>
      <c r="B47" s="17"/>
      <c r="C47" s="16"/>
      <c r="F47" s="6"/>
    </row>
    <row r="48" spans="1:6" x14ac:dyDescent="0.2">
      <c r="D48" s="1" t="s">
        <v>45</v>
      </c>
      <c r="E48" s="1" t="s">
        <v>10</v>
      </c>
      <c r="F48" s="6"/>
    </row>
    <row r="49" spans="6:6" x14ac:dyDescent="0.2">
      <c r="F49" s="6"/>
    </row>
  </sheetData>
  <mergeCells count="11">
    <mergeCell ref="B3:C3"/>
    <mergeCell ref="B4:C4"/>
    <mergeCell ref="A1:F1"/>
    <mergeCell ref="B6:C6"/>
    <mergeCell ref="B41:F43"/>
    <mergeCell ref="E8:F8"/>
    <mergeCell ref="B7:C7"/>
    <mergeCell ref="E6:F6"/>
    <mergeCell ref="E7:F7"/>
    <mergeCell ref="A29:B29"/>
    <mergeCell ref="A20:B20"/>
  </mergeCells>
  <phoneticPr fontId="7" type="noConversion"/>
  <pageMargins left="0.78740157499999996" right="0.78740157499999996" top="0.984251969" bottom="0.984251969" header="0.4921259845" footer="0.4921259845"/>
  <pageSetup paperSize="9" scale="94" orientation="portrait" horizontalDpi="1200" verticalDpi="1200" r:id="rId1"/>
  <headerFooter alignWithMargins="0">
    <oddFooter>&amp;L&amp;7&amp;D / &amp;F / MB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workbookViewId="0">
      <selection activeCell="D12" sqref="B12:D12"/>
    </sheetView>
  </sheetViews>
  <sheetFormatPr baseColWidth="10" defaultColWidth="11.5546875" defaultRowHeight="14.25" x14ac:dyDescent="0.2"/>
  <cols>
    <col min="1" max="1" width="21.33203125" style="1" customWidth="1"/>
    <col min="2" max="2" width="9.44140625" style="1" customWidth="1"/>
    <col min="3" max="3" width="10.21875" style="1" bestFit="1" customWidth="1"/>
    <col min="4" max="4" width="12.33203125" style="1" bestFit="1" customWidth="1"/>
    <col min="5" max="5" width="8.5546875" style="1" customWidth="1"/>
    <col min="6" max="6" width="13.77734375" style="1" customWidth="1"/>
    <col min="7" max="16384" width="11.5546875" style="1"/>
  </cols>
  <sheetData>
    <row r="1" spans="1:8" ht="23.25" customHeight="1" x14ac:dyDescent="0.2">
      <c r="A1" s="192" t="s">
        <v>59</v>
      </c>
      <c r="B1" s="193"/>
      <c r="C1" s="193"/>
      <c r="D1" s="193"/>
      <c r="E1" s="193"/>
      <c r="F1" s="194"/>
    </row>
    <row r="2" spans="1:8" ht="24" customHeight="1" x14ac:dyDescent="0.25">
      <c r="A2" s="29"/>
      <c r="B2" s="29"/>
      <c r="C2" s="29"/>
      <c r="D2" s="29"/>
      <c r="E2" s="29"/>
      <c r="F2" s="29"/>
    </row>
    <row r="3" spans="1:8" ht="15" x14ac:dyDescent="0.25">
      <c r="A3" s="32" t="s">
        <v>36</v>
      </c>
      <c r="B3" s="190" t="str">
        <f>Dateneingaben!B26</f>
        <v>Juni</v>
      </c>
      <c r="C3" s="191"/>
      <c r="D3" s="29"/>
      <c r="E3" s="29"/>
      <c r="F3" s="29"/>
    </row>
    <row r="4" spans="1:8" ht="15" x14ac:dyDescent="0.25">
      <c r="A4" s="32" t="s">
        <v>37</v>
      </c>
      <c r="B4" s="190">
        <f>Dateneingaben!A26</f>
        <v>1</v>
      </c>
      <c r="C4" s="191"/>
      <c r="D4" s="29"/>
      <c r="E4" s="29"/>
      <c r="F4" s="29"/>
    </row>
    <row r="5" spans="1:8" ht="15" x14ac:dyDescent="0.25">
      <c r="A5" s="2"/>
      <c r="B5" s="2"/>
      <c r="C5" s="2"/>
      <c r="D5" s="2"/>
      <c r="E5" s="2"/>
      <c r="F5" s="2"/>
    </row>
    <row r="6" spans="1:8" ht="15" x14ac:dyDescent="0.25">
      <c r="A6" s="32" t="s">
        <v>52</v>
      </c>
      <c r="B6" s="195">
        <f>Dateneingaben!B6</f>
        <v>0</v>
      </c>
      <c r="C6" s="196"/>
      <c r="D6" s="5" t="s">
        <v>45</v>
      </c>
      <c r="E6" s="195">
        <f>Dateneingaben!E6</f>
        <v>0</v>
      </c>
      <c r="F6" s="196"/>
    </row>
    <row r="7" spans="1:8" ht="15" x14ac:dyDescent="0.25">
      <c r="A7" s="36" t="s">
        <v>53</v>
      </c>
      <c r="B7" s="195">
        <f>Dateneingaben!B7</f>
        <v>0</v>
      </c>
      <c r="C7" s="196"/>
      <c r="D7" s="5" t="s">
        <v>0</v>
      </c>
      <c r="E7" s="195">
        <f>Dateneingaben!E7</f>
        <v>0</v>
      </c>
      <c r="F7" s="196"/>
    </row>
    <row r="8" spans="1:8" ht="15" x14ac:dyDescent="0.25">
      <c r="D8" s="5" t="s">
        <v>28</v>
      </c>
      <c r="E8" s="197">
        <f>Dateneingaben!E8</f>
        <v>0</v>
      </c>
      <c r="F8" s="198"/>
    </row>
    <row r="9" spans="1:8" s="21" customFormat="1" ht="15" x14ac:dyDescent="0.25">
      <c r="A9" s="19"/>
      <c r="B9" s="20"/>
      <c r="C9" s="19"/>
      <c r="D9" s="5" t="s">
        <v>51</v>
      </c>
      <c r="E9" s="37">
        <f>Dateneingaben!E9</f>
        <v>0</v>
      </c>
    </row>
    <row r="10" spans="1:8" s="21" customFormat="1" x14ac:dyDescent="0.2">
      <c r="A10" s="22"/>
      <c r="C10" s="23"/>
    </row>
    <row r="11" spans="1:8" s="21" customFormat="1" x14ac:dyDescent="0.2">
      <c r="A11" s="22"/>
      <c r="C11" s="23"/>
    </row>
    <row r="12" spans="1:8" ht="15" x14ac:dyDescent="0.25">
      <c r="A12" s="2" t="s">
        <v>2</v>
      </c>
      <c r="B12" s="1" t="s">
        <v>89</v>
      </c>
      <c r="C12" s="152">
        <f>+E21</f>
        <v>990</v>
      </c>
      <c r="D12" s="1" t="s">
        <v>90</v>
      </c>
      <c r="F12" s="123">
        <f>Dateneingaben!C26</f>
        <v>0</v>
      </c>
    </row>
    <row r="13" spans="1:8" s="21" customFormat="1" x14ac:dyDescent="0.2">
      <c r="A13" s="30"/>
      <c r="B13" s="30"/>
    </row>
    <row r="14" spans="1:8" s="21" customFormat="1" ht="15" x14ac:dyDescent="0.25">
      <c r="A14" s="31"/>
    </row>
    <row r="15" spans="1:8" ht="15" x14ac:dyDescent="0.25">
      <c r="A15" s="2" t="s">
        <v>55</v>
      </c>
      <c r="B15" s="2" t="s">
        <v>54</v>
      </c>
      <c r="F15" s="6"/>
    </row>
    <row r="16" spans="1:8" x14ac:dyDescent="0.2">
      <c r="A16" s="1" t="s">
        <v>47</v>
      </c>
      <c r="B16" s="1" t="s">
        <v>38</v>
      </c>
      <c r="C16" s="34">
        <f>+Dateneingaben!E31</f>
        <v>0</v>
      </c>
      <c r="D16" s="1" t="s">
        <v>46</v>
      </c>
      <c r="E16" s="8">
        <f>F12*C16/100</f>
        <v>0</v>
      </c>
      <c r="F16" s="6"/>
      <c r="H16" s="14"/>
    </row>
    <row r="17" spans="1:8" x14ac:dyDescent="0.2">
      <c r="A17" s="1" t="s">
        <v>48</v>
      </c>
      <c r="B17" s="7" t="s">
        <v>39</v>
      </c>
      <c r="C17" s="34">
        <f>+Dateneingaben!E32</f>
        <v>0</v>
      </c>
      <c r="D17" s="1" t="s">
        <v>46</v>
      </c>
      <c r="E17" s="8">
        <f>F12*C17/100</f>
        <v>0</v>
      </c>
      <c r="F17" s="6"/>
    </row>
    <row r="18" spans="1:8" x14ac:dyDescent="0.2">
      <c r="A18" s="1" t="s">
        <v>3</v>
      </c>
      <c r="B18" s="1" t="s">
        <v>40</v>
      </c>
      <c r="C18" s="34">
        <f>+Dateneingaben!E33</f>
        <v>0</v>
      </c>
      <c r="D18" s="1" t="s">
        <v>46</v>
      </c>
      <c r="E18" s="8">
        <f>F12*C18/100</f>
        <v>0</v>
      </c>
      <c r="F18" s="6"/>
    </row>
    <row r="19" spans="1:8" x14ac:dyDescent="0.2">
      <c r="A19" s="1" t="s">
        <v>4</v>
      </c>
      <c r="B19" s="1" t="s">
        <v>39</v>
      </c>
      <c r="C19" s="34">
        <f>+Dateneingaben!E34</f>
        <v>0</v>
      </c>
      <c r="D19" s="1" t="s">
        <v>46</v>
      </c>
      <c r="E19" s="8">
        <f>F12*C19/100</f>
        <v>0</v>
      </c>
      <c r="F19" s="6"/>
    </row>
    <row r="20" spans="1:8" x14ac:dyDescent="0.2">
      <c r="A20" s="185"/>
      <c r="B20" s="185"/>
      <c r="E20" s="15"/>
      <c r="F20" s="6"/>
    </row>
    <row r="21" spans="1:8" x14ac:dyDescent="0.2">
      <c r="A21" s="1" t="s">
        <v>5</v>
      </c>
      <c r="E21" s="15">
        <v>990</v>
      </c>
      <c r="F21" s="6"/>
      <c r="H21" s="14"/>
    </row>
    <row r="22" spans="1:8" ht="15" x14ac:dyDescent="0.25">
      <c r="A22" s="42" t="s">
        <v>41</v>
      </c>
      <c r="F22" s="122">
        <f>ROUND(SUM(E16:E21)/0.1,0)*0.1</f>
        <v>990</v>
      </c>
    </row>
    <row r="23" spans="1:8" ht="15" x14ac:dyDescent="0.25">
      <c r="A23" s="13" t="s">
        <v>49</v>
      </c>
      <c r="F23" s="35"/>
    </row>
    <row r="24" spans="1:8" ht="15" x14ac:dyDescent="0.25">
      <c r="F24" s="35"/>
    </row>
    <row r="25" spans="1:8" x14ac:dyDescent="0.2">
      <c r="F25" s="6"/>
    </row>
    <row r="26" spans="1:8" ht="15" x14ac:dyDescent="0.25">
      <c r="A26" s="2" t="s">
        <v>42</v>
      </c>
      <c r="F26" s="6"/>
    </row>
    <row r="27" spans="1:8" x14ac:dyDescent="0.2">
      <c r="A27" s="108" t="s">
        <v>60</v>
      </c>
      <c r="E27" s="15"/>
      <c r="F27" s="6"/>
    </row>
    <row r="28" spans="1:8" x14ac:dyDescent="0.2">
      <c r="A28" s="67" t="s">
        <v>61</v>
      </c>
      <c r="E28" s="15"/>
      <c r="F28" s="6"/>
    </row>
    <row r="29" spans="1:8" x14ac:dyDescent="0.2">
      <c r="A29" s="199"/>
      <c r="B29" s="199"/>
      <c r="C29" s="6"/>
      <c r="E29" s="15"/>
      <c r="F29" s="6"/>
    </row>
    <row r="30" spans="1:8" ht="15" x14ac:dyDescent="0.25">
      <c r="A30" s="42" t="s">
        <v>43</v>
      </c>
      <c r="F30" s="122">
        <f>ROUND(SUM(E27:E29)/0.1,0)*0.1</f>
        <v>0</v>
      </c>
    </row>
    <row r="31" spans="1:8" ht="15" thickBot="1" x14ac:dyDescent="0.25">
      <c r="F31" s="10"/>
    </row>
    <row r="32" spans="1:8" ht="16.5" thickTop="1" thickBot="1" x14ac:dyDescent="0.3">
      <c r="A32" s="2" t="s">
        <v>44</v>
      </c>
      <c r="F32" s="33">
        <f>ROUND(SUM(F12+F30-F22)/0.1,0)*0.1</f>
        <v>-990</v>
      </c>
    </row>
    <row r="33" spans="1:6" ht="15.75" thickTop="1" x14ac:dyDescent="0.25">
      <c r="A33" s="2"/>
      <c r="F33" s="38"/>
    </row>
    <row r="34" spans="1:6" ht="10.5" customHeight="1" x14ac:dyDescent="0.2">
      <c r="F34" s="6"/>
    </row>
    <row r="35" spans="1:6" x14ac:dyDescent="0.2">
      <c r="B35" s="11" t="s">
        <v>6</v>
      </c>
      <c r="C35" s="11" t="s">
        <v>7</v>
      </c>
      <c r="F35" s="6"/>
    </row>
    <row r="36" spans="1:6" x14ac:dyDescent="0.2">
      <c r="A36" s="67" t="s">
        <v>65</v>
      </c>
      <c r="B36" s="40"/>
      <c r="C36" s="40"/>
      <c r="F36" s="6"/>
    </row>
    <row r="37" spans="1:6" x14ac:dyDescent="0.2">
      <c r="A37" s="1" t="s">
        <v>23</v>
      </c>
      <c r="B37" s="11">
        <f>Mai!B39</f>
        <v>0</v>
      </c>
      <c r="C37" s="11">
        <f>Mai!C39</f>
        <v>0</v>
      </c>
      <c r="F37" s="6"/>
    </row>
    <row r="38" spans="1:6" ht="9" customHeight="1" x14ac:dyDescent="0.2">
      <c r="B38" s="24"/>
      <c r="C38" s="24"/>
      <c r="F38" s="6"/>
    </row>
    <row r="39" spans="1:6" ht="15.75" thickBot="1" x14ac:dyDescent="0.3">
      <c r="A39" s="1" t="s">
        <v>8</v>
      </c>
      <c r="B39" s="41">
        <f>B36+B37</f>
        <v>0</v>
      </c>
      <c r="C39" s="41">
        <f>C36+C37</f>
        <v>0</v>
      </c>
      <c r="F39" s="6"/>
    </row>
    <row r="40" spans="1:6" ht="15" thickTop="1" x14ac:dyDescent="0.2">
      <c r="F40" s="6"/>
    </row>
    <row r="41" spans="1:6" x14ac:dyDescent="0.2">
      <c r="A41" s="1" t="s">
        <v>9</v>
      </c>
      <c r="B41" s="182"/>
      <c r="C41" s="182"/>
      <c r="D41" s="182"/>
      <c r="E41" s="182"/>
      <c r="F41" s="182"/>
    </row>
    <row r="42" spans="1:6" x14ac:dyDescent="0.2">
      <c r="B42" s="182"/>
      <c r="C42" s="182"/>
      <c r="D42" s="182"/>
      <c r="E42" s="182"/>
      <c r="F42" s="182"/>
    </row>
    <row r="43" spans="1:6" x14ac:dyDescent="0.2">
      <c r="B43" s="182"/>
      <c r="C43" s="182"/>
      <c r="D43" s="182"/>
      <c r="E43" s="182"/>
      <c r="F43" s="182"/>
    </row>
    <row r="44" spans="1:6" ht="8.25" customHeight="1" x14ac:dyDescent="0.2">
      <c r="F44" s="6"/>
    </row>
    <row r="45" spans="1:6" x14ac:dyDescent="0.2">
      <c r="A45" s="39" t="s">
        <v>30</v>
      </c>
      <c r="B45" s="18">
        <f ca="1">TODAY()</f>
        <v>43024</v>
      </c>
      <c r="D45" s="1" t="s">
        <v>56</v>
      </c>
      <c r="F45" s="6"/>
    </row>
    <row r="46" spans="1:6" x14ac:dyDescent="0.2">
      <c r="D46" s="1" t="s">
        <v>50</v>
      </c>
      <c r="E46" s="1" t="s">
        <v>10</v>
      </c>
      <c r="F46" s="6"/>
    </row>
    <row r="47" spans="1:6" x14ac:dyDescent="0.2">
      <c r="A47" s="16"/>
      <c r="B47" s="17"/>
      <c r="C47" s="16"/>
      <c r="F47" s="6"/>
    </row>
    <row r="48" spans="1:6" x14ac:dyDescent="0.2">
      <c r="D48" s="1" t="s">
        <v>45</v>
      </c>
      <c r="E48" s="1" t="s">
        <v>10</v>
      </c>
      <c r="F48" s="6"/>
    </row>
    <row r="49" spans="6:6" x14ac:dyDescent="0.2">
      <c r="F49" s="6"/>
    </row>
  </sheetData>
  <sheetProtection selectLockedCells="1"/>
  <mergeCells count="11">
    <mergeCell ref="B4:C4"/>
    <mergeCell ref="A1:F1"/>
    <mergeCell ref="B6:C6"/>
    <mergeCell ref="A20:B20"/>
    <mergeCell ref="E6:F6"/>
    <mergeCell ref="B3:C3"/>
    <mergeCell ref="B41:F43"/>
    <mergeCell ref="E8:F8"/>
    <mergeCell ref="A29:B29"/>
    <mergeCell ref="B7:C7"/>
    <mergeCell ref="E7:F7"/>
  </mergeCells>
  <phoneticPr fontId="7" type="noConversion"/>
  <pageMargins left="0.78740157499999996" right="0.78740157499999996" top="0.984251969" bottom="0.984251969" header="0.4921259845" footer="0.4921259845"/>
  <pageSetup paperSize="9" scale="94" orientation="portrait" horizontalDpi="1200" verticalDpi="1200" r:id="rId1"/>
  <headerFooter alignWithMargins="0">
    <oddFooter>&amp;L&amp;7&amp;D / &amp;F / MB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workbookViewId="0">
      <selection activeCell="B12" sqref="B12:D12"/>
    </sheetView>
  </sheetViews>
  <sheetFormatPr baseColWidth="10" defaultColWidth="11.5546875" defaultRowHeight="14.25" x14ac:dyDescent="0.2"/>
  <cols>
    <col min="1" max="1" width="21.33203125" style="1" customWidth="1"/>
    <col min="2" max="2" width="9.44140625" style="1" customWidth="1"/>
    <col min="3" max="3" width="10.21875" style="1" bestFit="1" customWidth="1"/>
    <col min="4" max="4" width="12.33203125" style="1" bestFit="1" customWidth="1"/>
    <col min="5" max="5" width="8.5546875" style="1" customWidth="1"/>
    <col min="6" max="6" width="13.77734375" style="1" customWidth="1"/>
    <col min="7" max="16384" width="11.5546875" style="1"/>
  </cols>
  <sheetData>
    <row r="1" spans="1:8" ht="23.25" customHeight="1" x14ac:dyDescent="0.2">
      <c r="A1" s="192" t="s">
        <v>59</v>
      </c>
      <c r="B1" s="193"/>
      <c r="C1" s="193"/>
      <c r="D1" s="193"/>
      <c r="E1" s="193"/>
      <c r="F1" s="194"/>
    </row>
    <row r="2" spans="1:8" ht="24" customHeight="1" x14ac:dyDescent="0.25">
      <c r="A2" s="29"/>
      <c r="B2" s="29"/>
      <c r="C2" s="29"/>
      <c r="D2" s="29"/>
      <c r="E2" s="29"/>
      <c r="F2" s="29"/>
    </row>
    <row r="3" spans="1:8" ht="15" x14ac:dyDescent="0.25">
      <c r="A3" s="32" t="s">
        <v>36</v>
      </c>
      <c r="B3" s="190" t="str">
        <f>Dateneingaben!B27</f>
        <v>Juli</v>
      </c>
      <c r="C3" s="191"/>
      <c r="D3" s="29"/>
      <c r="E3" s="29"/>
      <c r="F3" s="29"/>
    </row>
    <row r="4" spans="1:8" ht="15" x14ac:dyDescent="0.25">
      <c r="A4" s="32" t="s">
        <v>37</v>
      </c>
      <c r="B4" s="190">
        <f>Dateneingaben!A27</f>
        <v>1</v>
      </c>
      <c r="C4" s="191"/>
      <c r="D4" s="29"/>
      <c r="E4" s="29"/>
      <c r="F4" s="29"/>
    </row>
    <row r="5" spans="1:8" ht="15" x14ac:dyDescent="0.25">
      <c r="A5" s="2"/>
      <c r="B5" s="2"/>
      <c r="C5" s="2"/>
      <c r="D5" s="2"/>
      <c r="E5" s="2"/>
      <c r="F5" s="2"/>
    </row>
    <row r="6" spans="1:8" ht="15" x14ac:dyDescent="0.25">
      <c r="A6" s="32" t="s">
        <v>52</v>
      </c>
      <c r="B6" s="195">
        <f>Dateneingaben!B6</f>
        <v>0</v>
      </c>
      <c r="C6" s="196"/>
      <c r="D6" s="5" t="s">
        <v>45</v>
      </c>
      <c r="E6" s="195">
        <f>Dateneingaben!E6</f>
        <v>0</v>
      </c>
      <c r="F6" s="196"/>
    </row>
    <row r="7" spans="1:8" ht="15" x14ac:dyDescent="0.25">
      <c r="A7" s="36" t="s">
        <v>53</v>
      </c>
      <c r="B7" s="195">
        <f>Dateneingaben!B7</f>
        <v>0</v>
      </c>
      <c r="C7" s="196"/>
      <c r="D7" s="5" t="s">
        <v>0</v>
      </c>
      <c r="E7" s="195">
        <f>Dateneingaben!E7</f>
        <v>0</v>
      </c>
      <c r="F7" s="196"/>
    </row>
    <row r="8" spans="1:8" ht="15" x14ac:dyDescent="0.25">
      <c r="D8" s="5" t="s">
        <v>28</v>
      </c>
      <c r="E8" s="197">
        <f>Dateneingaben!E8</f>
        <v>0</v>
      </c>
      <c r="F8" s="198"/>
    </row>
    <row r="9" spans="1:8" s="21" customFormat="1" ht="15" x14ac:dyDescent="0.25">
      <c r="A9" s="19"/>
      <c r="B9" s="20"/>
      <c r="C9" s="19"/>
      <c r="D9" s="5" t="s">
        <v>51</v>
      </c>
      <c r="E9" s="37">
        <f>Dateneingaben!E9</f>
        <v>0</v>
      </c>
    </row>
    <row r="10" spans="1:8" s="21" customFormat="1" x14ac:dyDescent="0.2">
      <c r="A10" s="22"/>
      <c r="C10" s="23"/>
    </row>
    <row r="11" spans="1:8" s="21" customFormat="1" x14ac:dyDescent="0.2">
      <c r="A11" s="22"/>
      <c r="C11" s="23"/>
    </row>
    <row r="12" spans="1:8" ht="15" x14ac:dyDescent="0.25">
      <c r="A12" s="2" t="s">
        <v>2</v>
      </c>
      <c r="B12" s="1" t="s">
        <v>89</v>
      </c>
      <c r="C12" s="152">
        <f>+E21</f>
        <v>990</v>
      </c>
      <c r="D12" s="1" t="s">
        <v>90</v>
      </c>
      <c r="F12" s="123">
        <f>Dateneingaben!C27</f>
        <v>0</v>
      </c>
    </row>
    <row r="13" spans="1:8" s="21" customFormat="1" x14ac:dyDescent="0.2">
      <c r="A13" s="30"/>
      <c r="B13" s="30"/>
    </row>
    <row r="14" spans="1:8" s="21" customFormat="1" ht="15" x14ac:dyDescent="0.25">
      <c r="A14" s="31"/>
    </row>
    <row r="15" spans="1:8" ht="15" x14ac:dyDescent="0.25">
      <c r="A15" s="2" t="s">
        <v>55</v>
      </c>
      <c r="B15" s="2" t="s">
        <v>54</v>
      </c>
      <c r="F15" s="6"/>
    </row>
    <row r="16" spans="1:8" x14ac:dyDescent="0.2">
      <c r="A16" s="1" t="s">
        <v>47</v>
      </c>
      <c r="B16" s="1" t="s">
        <v>38</v>
      </c>
      <c r="C16" s="34">
        <f>+Dateneingaben!E31</f>
        <v>0</v>
      </c>
      <c r="D16" s="1" t="s">
        <v>46</v>
      </c>
      <c r="E16" s="8">
        <f>F12*C16/100</f>
        <v>0</v>
      </c>
      <c r="F16" s="6"/>
      <c r="H16" s="14"/>
    </row>
    <row r="17" spans="1:8" x14ac:dyDescent="0.2">
      <c r="A17" s="1" t="s">
        <v>48</v>
      </c>
      <c r="B17" s="7" t="s">
        <v>39</v>
      </c>
      <c r="C17" s="34">
        <f>+Dateneingaben!E32</f>
        <v>0</v>
      </c>
      <c r="D17" s="1" t="s">
        <v>46</v>
      </c>
      <c r="E17" s="8">
        <f>F12*C17/100</f>
        <v>0</v>
      </c>
      <c r="F17" s="6"/>
    </row>
    <row r="18" spans="1:8" x14ac:dyDescent="0.2">
      <c r="A18" s="1" t="s">
        <v>3</v>
      </c>
      <c r="B18" s="1" t="s">
        <v>40</v>
      </c>
      <c r="C18" s="34">
        <f>+Dateneingaben!E33</f>
        <v>0</v>
      </c>
      <c r="D18" s="1" t="s">
        <v>46</v>
      </c>
      <c r="E18" s="8">
        <f>F12*C18/100</f>
        <v>0</v>
      </c>
      <c r="F18" s="6"/>
    </row>
    <row r="19" spans="1:8" x14ac:dyDescent="0.2">
      <c r="A19" s="1" t="s">
        <v>4</v>
      </c>
      <c r="B19" s="1" t="s">
        <v>39</v>
      </c>
      <c r="C19" s="34">
        <f>+Dateneingaben!E34</f>
        <v>0</v>
      </c>
      <c r="D19" s="1" t="s">
        <v>46</v>
      </c>
      <c r="E19" s="8">
        <f>F12*C19/100</f>
        <v>0</v>
      </c>
      <c r="F19" s="6"/>
    </row>
    <row r="20" spans="1:8" x14ac:dyDescent="0.2">
      <c r="A20" s="185"/>
      <c r="B20" s="185"/>
      <c r="E20" s="15"/>
      <c r="F20" s="6"/>
    </row>
    <row r="21" spans="1:8" x14ac:dyDescent="0.2">
      <c r="A21" s="1" t="s">
        <v>5</v>
      </c>
      <c r="E21" s="15">
        <v>990</v>
      </c>
      <c r="F21" s="6"/>
      <c r="H21" s="14"/>
    </row>
    <row r="22" spans="1:8" ht="15" x14ac:dyDescent="0.25">
      <c r="A22" s="42" t="s">
        <v>41</v>
      </c>
      <c r="F22" s="122">
        <f>ROUND(SUM(E16:E21)/0.1,0)*0.1</f>
        <v>990</v>
      </c>
    </row>
    <row r="23" spans="1:8" ht="15" x14ac:dyDescent="0.25">
      <c r="A23" s="13" t="s">
        <v>49</v>
      </c>
      <c r="F23" s="35"/>
    </row>
    <row r="24" spans="1:8" ht="15" x14ac:dyDescent="0.25">
      <c r="F24" s="35"/>
    </row>
    <row r="25" spans="1:8" x14ac:dyDescent="0.2">
      <c r="F25" s="6"/>
    </row>
    <row r="26" spans="1:8" ht="15" x14ac:dyDescent="0.25">
      <c r="A26" s="2" t="s">
        <v>42</v>
      </c>
      <c r="F26" s="6"/>
    </row>
    <row r="27" spans="1:8" x14ac:dyDescent="0.2">
      <c r="A27" s="108" t="s">
        <v>60</v>
      </c>
      <c r="E27" s="15"/>
      <c r="F27" s="6"/>
    </row>
    <row r="28" spans="1:8" x14ac:dyDescent="0.2">
      <c r="A28" s="67" t="s">
        <v>61</v>
      </c>
      <c r="E28" s="15"/>
      <c r="F28" s="6"/>
    </row>
    <row r="29" spans="1:8" x14ac:dyDescent="0.2">
      <c r="A29" s="199"/>
      <c r="B29" s="199"/>
      <c r="C29" s="6"/>
      <c r="E29" s="15"/>
      <c r="F29" s="6"/>
    </row>
    <row r="30" spans="1:8" ht="15" x14ac:dyDescent="0.25">
      <c r="A30" s="42" t="s">
        <v>43</v>
      </c>
      <c r="F30" s="122">
        <f>ROUND(SUM(E27:E29)/0.1,0)*0.1</f>
        <v>0</v>
      </c>
    </row>
    <row r="31" spans="1:8" ht="15" thickBot="1" x14ac:dyDescent="0.25">
      <c r="F31" s="10"/>
    </row>
    <row r="32" spans="1:8" ht="16.5" thickTop="1" thickBot="1" x14ac:dyDescent="0.3">
      <c r="A32" s="2" t="s">
        <v>44</v>
      </c>
      <c r="F32" s="33">
        <f>ROUND(SUM(F12+F30-F22)/0.1,0)*0.1</f>
        <v>-990</v>
      </c>
    </row>
    <row r="33" spans="1:6" ht="15.75" thickTop="1" x14ac:dyDescent="0.25">
      <c r="A33" s="2"/>
      <c r="F33" s="38"/>
    </row>
    <row r="34" spans="1:6" ht="10.5" customHeight="1" x14ac:dyDescent="0.2">
      <c r="F34" s="6"/>
    </row>
    <row r="35" spans="1:6" x14ac:dyDescent="0.2">
      <c r="B35" s="11" t="s">
        <v>6</v>
      </c>
      <c r="C35" s="11" t="s">
        <v>7</v>
      </c>
      <c r="F35" s="6"/>
    </row>
    <row r="36" spans="1:6" x14ac:dyDescent="0.2">
      <c r="A36" s="67" t="s">
        <v>65</v>
      </c>
      <c r="B36" s="40"/>
      <c r="C36" s="40"/>
      <c r="F36" s="6"/>
    </row>
    <row r="37" spans="1:6" x14ac:dyDescent="0.2">
      <c r="A37" s="1" t="s">
        <v>23</v>
      </c>
      <c r="B37" s="11">
        <f>Juni!B39</f>
        <v>0</v>
      </c>
      <c r="C37" s="11">
        <f>Juni!C39</f>
        <v>0</v>
      </c>
      <c r="F37" s="6"/>
    </row>
    <row r="38" spans="1:6" ht="9" customHeight="1" x14ac:dyDescent="0.2">
      <c r="B38" s="24"/>
      <c r="C38" s="24"/>
      <c r="F38" s="6"/>
    </row>
    <row r="39" spans="1:6" ht="15.75" thickBot="1" x14ac:dyDescent="0.3">
      <c r="A39" s="1" t="s">
        <v>8</v>
      </c>
      <c r="B39" s="41">
        <f>B36+B37</f>
        <v>0</v>
      </c>
      <c r="C39" s="41">
        <f>C36+C37</f>
        <v>0</v>
      </c>
      <c r="F39" s="6"/>
    </row>
    <row r="40" spans="1:6" ht="15" thickTop="1" x14ac:dyDescent="0.2">
      <c r="F40" s="6"/>
    </row>
    <row r="41" spans="1:6" x14ac:dyDescent="0.2">
      <c r="A41" s="1" t="s">
        <v>9</v>
      </c>
      <c r="B41" s="182"/>
      <c r="C41" s="182"/>
      <c r="D41" s="182"/>
      <c r="E41" s="182"/>
      <c r="F41" s="182"/>
    </row>
    <row r="42" spans="1:6" x14ac:dyDescent="0.2">
      <c r="B42" s="182"/>
      <c r="C42" s="182"/>
      <c r="D42" s="182"/>
      <c r="E42" s="182"/>
      <c r="F42" s="182"/>
    </row>
    <row r="43" spans="1:6" x14ac:dyDescent="0.2">
      <c r="B43" s="182"/>
      <c r="C43" s="182"/>
      <c r="D43" s="182"/>
      <c r="E43" s="182"/>
      <c r="F43" s="182"/>
    </row>
    <row r="44" spans="1:6" ht="8.25" customHeight="1" x14ac:dyDescent="0.2">
      <c r="F44" s="6"/>
    </row>
    <row r="45" spans="1:6" x14ac:dyDescent="0.2">
      <c r="A45" s="39" t="s">
        <v>30</v>
      </c>
      <c r="B45" s="18">
        <f ca="1">TODAY()</f>
        <v>43024</v>
      </c>
      <c r="D45" s="1" t="s">
        <v>56</v>
      </c>
      <c r="F45" s="6"/>
    </row>
    <row r="46" spans="1:6" x14ac:dyDescent="0.2">
      <c r="D46" s="1" t="s">
        <v>50</v>
      </c>
      <c r="E46" s="1" t="s">
        <v>10</v>
      </c>
      <c r="F46" s="6"/>
    </row>
    <row r="47" spans="1:6" x14ac:dyDescent="0.2">
      <c r="A47" s="16"/>
      <c r="B47" s="17"/>
      <c r="C47" s="16"/>
      <c r="F47" s="6"/>
    </row>
    <row r="48" spans="1:6" x14ac:dyDescent="0.2">
      <c r="D48" s="1" t="s">
        <v>45</v>
      </c>
      <c r="E48" s="1" t="s">
        <v>10</v>
      </c>
      <c r="F48" s="6"/>
    </row>
    <row r="49" spans="6:6" x14ac:dyDescent="0.2">
      <c r="F49" s="6"/>
    </row>
  </sheetData>
  <sheetProtection selectLockedCells="1"/>
  <mergeCells count="11">
    <mergeCell ref="B3:C3"/>
    <mergeCell ref="B4:C4"/>
    <mergeCell ref="A1:F1"/>
    <mergeCell ref="B6:C6"/>
    <mergeCell ref="B41:F43"/>
    <mergeCell ref="E8:F8"/>
    <mergeCell ref="B7:C7"/>
    <mergeCell ref="E6:F6"/>
    <mergeCell ref="E7:F7"/>
    <mergeCell ref="A29:B29"/>
    <mergeCell ref="A20:B20"/>
  </mergeCells>
  <phoneticPr fontId="7" type="noConversion"/>
  <pageMargins left="0.78740157499999996" right="0.78740157499999996" top="0.984251969" bottom="0.984251969" header="0.4921259845" footer="0.4921259845"/>
  <pageSetup paperSize="9" scale="94" orientation="portrait" horizontalDpi="1200" verticalDpi="1200" r:id="rId1"/>
  <headerFooter alignWithMargins="0">
    <oddFooter>&amp;L&amp;7&amp;D / &amp;F / MB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workbookViewId="0">
      <selection activeCell="G10" sqref="G10"/>
    </sheetView>
  </sheetViews>
  <sheetFormatPr baseColWidth="10" defaultColWidth="11.5546875" defaultRowHeight="14.25" x14ac:dyDescent="0.2"/>
  <cols>
    <col min="1" max="1" width="21.33203125" style="1" customWidth="1"/>
    <col min="2" max="2" width="9.44140625" style="1" customWidth="1"/>
    <col min="3" max="3" width="10.21875" style="1" bestFit="1" customWidth="1"/>
    <col min="4" max="4" width="12.33203125" style="1" bestFit="1" customWidth="1"/>
    <col min="5" max="5" width="8.5546875" style="1" customWidth="1"/>
    <col min="6" max="6" width="12.77734375" style="1" customWidth="1"/>
    <col min="7" max="16384" width="11.5546875" style="1"/>
  </cols>
  <sheetData>
    <row r="1" spans="1:8" ht="23.25" customHeight="1" x14ac:dyDescent="0.2">
      <c r="A1" s="192" t="s">
        <v>59</v>
      </c>
      <c r="B1" s="193"/>
      <c r="C1" s="193"/>
      <c r="D1" s="193"/>
      <c r="E1" s="193"/>
      <c r="F1" s="194"/>
    </row>
    <row r="2" spans="1:8" ht="24" customHeight="1" x14ac:dyDescent="0.25">
      <c r="A2" s="29"/>
      <c r="B2" s="29"/>
      <c r="C2" s="29"/>
      <c r="D2" s="29"/>
      <c r="E2" s="29"/>
      <c r="F2" s="29"/>
    </row>
    <row r="3" spans="1:8" ht="15" x14ac:dyDescent="0.25">
      <c r="A3" s="32" t="s">
        <v>36</v>
      </c>
      <c r="B3" s="190" t="str">
        <f>Dateneingaben!B28</f>
        <v>August</v>
      </c>
      <c r="C3" s="191"/>
      <c r="D3" s="29"/>
      <c r="E3" s="29"/>
      <c r="F3" s="29"/>
    </row>
    <row r="4" spans="1:8" ht="15" x14ac:dyDescent="0.25">
      <c r="A4" s="32" t="s">
        <v>37</v>
      </c>
      <c r="B4" s="190">
        <f>Dateneingaben!A28</f>
        <v>1</v>
      </c>
      <c r="C4" s="191"/>
      <c r="D4" s="29"/>
      <c r="E4" s="29"/>
      <c r="F4" s="29"/>
    </row>
    <row r="5" spans="1:8" ht="15" x14ac:dyDescent="0.25">
      <c r="A5" s="2"/>
      <c r="B5" s="2"/>
      <c r="C5" s="2"/>
      <c r="D5" s="2"/>
      <c r="E5" s="2"/>
      <c r="F5" s="2"/>
    </row>
    <row r="6" spans="1:8" ht="15" x14ac:dyDescent="0.25">
      <c r="A6" s="32" t="s">
        <v>52</v>
      </c>
      <c r="B6" s="195">
        <f>Dateneingaben!B6</f>
        <v>0</v>
      </c>
      <c r="C6" s="196"/>
      <c r="D6" s="5" t="s">
        <v>45</v>
      </c>
      <c r="E6" s="195">
        <f>Dateneingaben!E6</f>
        <v>0</v>
      </c>
      <c r="F6" s="196"/>
    </row>
    <row r="7" spans="1:8" ht="15" x14ac:dyDescent="0.25">
      <c r="A7" s="36" t="s">
        <v>53</v>
      </c>
      <c r="B7" s="195">
        <f>Dateneingaben!B7</f>
        <v>0</v>
      </c>
      <c r="C7" s="196"/>
      <c r="D7" s="5" t="s">
        <v>0</v>
      </c>
      <c r="E7" s="195">
        <f>Dateneingaben!E7</f>
        <v>0</v>
      </c>
      <c r="F7" s="196"/>
    </row>
    <row r="8" spans="1:8" ht="15" x14ac:dyDescent="0.25">
      <c r="D8" s="5" t="s">
        <v>28</v>
      </c>
      <c r="E8" s="197">
        <f>Dateneingaben!E8</f>
        <v>0</v>
      </c>
      <c r="F8" s="198"/>
    </row>
    <row r="9" spans="1:8" s="21" customFormat="1" ht="15" x14ac:dyDescent="0.25">
      <c r="A9" s="19"/>
      <c r="B9" s="20"/>
      <c r="C9" s="19"/>
      <c r="D9" s="5" t="s">
        <v>51</v>
      </c>
      <c r="E9" s="37">
        <f>Dateneingaben!E9</f>
        <v>0</v>
      </c>
    </row>
    <row r="10" spans="1:8" s="21" customFormat="1" x14ac:dyDescent="0.2">
      <c r="A10" s="22"/>
      <c r="C10" s="23"/>
    </row>
    <row r="11" spans="1:8" s="21" customFormat="1" x14ac:dyDescent="0.2">
      <c r="A11" s="22"/>
      <c r="C11" s="23"/>
    </row>
    <row r="12" spans="1:8" ht="15" x14ac:dyDescent="0.25">
      <c r="A12" s="2" t="s">
        <v>2</v>
      </c>
      <c r="B12" s="1" t="s">
        <v>89</v>
      </c>
      <c r="C12" s="152">
        <f>+E21</f>
        <v>990</v>
      </c>
      <c r="D12" s="1" t="s">
        <v>90</v>
      </c>
      <c r="F12" s="123">
        <f>Dateneingaben!C28</f>
        <v>0</v>
      </c>
    </row>
    <row r="13" spans="1:8" s="21" customFormat="1" x14ac:dyDescent="0.2">
      <c r="A13" s="30"/>
      <c r="B13" s="30"/>
    </row>
    <row r="14" spans="1:8" s="21" customFormat="1" ht="15" x14ac:dyDescent="0.25">
      <c r="A14" s="31"/>
    </row>
    <row r="15" spans="1:8" ht="15" x14ac:dyDescent="0.25">
      <c r="A15" s="2" t="s">
        <v>55</v>
      </c>
      <c r="B15" s="2" t="s">
        <v>54</v>
      </c>
      <c r="F15" s="6"/>
    </row>
    <row r="16" spans="1:8" x14ac:dyDescent="0.2">
      <c r="A16" s="1" t="s">
        <v>47</v>
      </c>
      <c r="B16" s="1" t="s">
        <v>38</v>
      </c>
      <c r="C16" s="34">
        <f>+Dateneingaben!E31</f>
        <v>0</v>
      </c>
      <c r="D16" s="1" t="s">
        <v>46</v>
      </c>
      <c r="E16" s="8">
        <f>F12*C16/100</f>
        <v>0</v>
      </c>
      <c r="F16" s="6"/>
      <c r="H16" s="14"/>
    </row>
    <row r="17" spans="1:8" x14ac:dyDescent="0.2">
      <c r="A17" s="1" t="s">
        <v>48</v>
      </c>
      <c r="B17" s="7" t="s">
        <v>39</v>
      </c>
      <c r="C17" s="34">
        <f>+Dateneingaben!E32</f>
        <v>0</v>
      </c>
      <c r="D17" s="1" t="s">
        <v>46</v>
      </c>
      <c r="E17" s="8">
        <f>F12*C17/100</f>
        <v>0</v>
      </c>
      <c r="F17" s="6"/>
    </row>
    <row r="18" spans="1:8" x14ac:dyDescent="0.2">
      <c r="A18" s="1" t="s">
        <v>3</v>
      </c>
      <c r="B18" s="1" t="s">
        <v>40</v>
      </c>
      <c r="C18" s="34">
        <f>+Dateneingaben!E33</f>
        <v>0</v>
      </c>
      <c r="D18" s="1" t="s">
        <v>46</v>
      </c>
      <c r="E18" s="8">
        <f>F12*C18/100</f>
        <v>0</v>
      </c>
      <c r="F18" s="6"/>
    </row>
    <row r="19" spans="1:8" x14ac:dyDescent="0.2">
      <c r="A19" s="1" t="s">
        <v>4</v>
      </c>
      <c r="B19" s="1" t="s">
        <v>39</v>
      </c>
      <c r="C19" s="34">
        <f>+Dateneingaben!E34</f>
        <v>0</v>
      </c>
      <c r="D19" s="1" t="s">
        <v>46</v>
      </c>
      <c r="E19" s="8">
        <f>F12*C19/100</f>
        <v>0</v>
      </c>
      <c r="F19" s="6"/>
    </row>
    <row r="20" spans="1:8" x14ac:dyDescent="0.2">
      <c r="A20" s="185"/>
      <c r="B20" s="185"/>
      <c r="E20" s="15"/>
      <c r="F20" s="6"/>
    </row>
    <row r="21" spans="1:8" x14ac:dyDescent="0.2">
      <c r="A21" s="1" t="s">
        <v>5</v>
      </c>
      <c r="E21" s="15">
        <v>990</v>
      </c>
      <c r="F21" s="6"/>
      <c r="H21" s="14"/>
    </row>
    <row r="22" spans="1:8" ht="15" x14ac:dyDescent="0.25">
      <c r="A22" s="42" t="s">
        <v>41</v>
      </c>
      <c r="F22" s="122">
        <f>ROUND(SUM(E16:E21)/0.1,0)*0.1</f>
        <v>990</v>
      </c>
    </row>
    <row r="23" spans="1:8" ht="15" x14ac:dyDescent="0.25">
      <c r="A23" s="13" t="s">
        <v>49</v>
      </c>
      <c r="F23" s="35"/>
    </row>
    <row r="24" spans="1:8" ht="15" x14ac:dyDescent="0.25">
      <c r="F24" s="35"/>
    </row>
    <row r="25" spans="1:8" x14ac:dyDescent="0.2">
      <c r="F25" s="6"/>
    </row>
    <row r="26" spans="1:8" ht="15" x14ac:dyDescent="0.25">
      <c r="A26" s="2" t="s">
        <v>42</v>
      </c>
      <c r="F26" s="6"/>
    </row>
    <row r="27" spans="1:8" x14ac:dyDescent="0.2">
      <c r="A27" s="108" t="s">
        <v>60</v>
      </c>
      <c r="E27" s="15"/>
      <c r="F27" s="6"/>
    </row>
    <row r="28" spans="1:8" x14ac:dyDescent="0.2">
      <c r="A28" s="67" t="s">
        <v>61</v>
      </c>
      <c r="E28" s="15"/>
      <c r="F28" s="6"/>
    </row>
    <row r="29" spans="1:8" x14ac:dyDescent="0.2">
      <c r="A29" s="200"/>
      <c r="B29" s="200"/>
      <c r="C29" s="6"/>
      <c r="E29" s="15"/>
      <c r="F29" s="6"/>
    </row>
    <row r="30" spans="1:8" ht="15" x14ac:dyDescent="0.25">
      <c r="A30" s="42" t="s">
        <v>43</v>
      </c>
      <c r="F30" s="122">
        <f>ROUND(SUM(E27:E29)/0.1,0)*0.1</f>
        <v>0</v>
      </c>
    </row>
    <row r="31" spans="1:8" ht="15" thickBot="1" x14ac:dyDescent="0.25">
      <c r="F31" s="10"/>
    </row>
    <row r="32" spans="1:8" ht="16.5" thickTop="1" thickBot="1" x14ac:dyDescent="0.3">
      <c r="A32" s="2" t="s">
        <v>44</v>
      </c>
      <c r="F32" s="33">
        <f>ROUND(SUM(F12+F30-F22)/0.1,0)*0.1</f>
        <v>-990</v>
      </c>
    </row>
    <row r="33" spans="1:6" ht="15.75" thickTop="1" x14ac:dyDescent="0.25">
      <c r="A33" s="2"/>
      <c r="F33" s="38"/>
    </row>
    <row r="34" spans="1:6" ht="10.5" customHeight="1" x14ac:dyDescent="0.2">
      <c r="F34" s="6"/>
    </row>
    <row r="35" spans="1:6" x14ac:dyDescent="0.2">
      <c r="B35" s="11" t="s">
        <v>6</v>
      </c>
      <c r="C35" s="11" t="s">
        <v>7</v>
      </c>
      <c r="F35" s="6"/>
    </row>
    <row r="36" spans="1:6" x14ac:dyDescent="0.2">
      <c r="A36" s="67" t="s">
        <v>65</v>
      </c>
      <c r="B36" s="40"/>
      <c r="C36" s="40"/>
      <c r="F36" s="6"/>
    </row>
    <row r="37" spans="1:6" x14ac:dyDescent="0.2">
      <c r="A37" s="1" t="s">
        <v>23</v>
      </c>
      <c r="B37" s="11">
        <f>Juli!B39</f>
        <v>0</v>
      </c>
      <c r="C37" s="11">
        <f>Juli!C39</f>
        <v>0</v>
      </c>
      <c r="F37" s="6"/>
    </row>
    <row r="38" spans="1:6" ht="9" customHeight="1" x14ac:dyDescent="0.2">
      <c r="B38" s="24"/>
      <c r="C38" s="24"/>
      <c r="F38" s="6"/>
    </row>
    <row r="39" spans="1:6" ht="15.75" thickBot="1" x14ac:dyDescent="0.3">
      <c r="A39" s="1" t="s">
        <v>8</v>
      </c>
      <c r="B39" s="41">
        <f>B36+B37</f>
        <v>0</v>
      </c>
      <c r="C39" s="41">
        <f>C36+C37</f>
        <v>0</v>
      </c>
      <c r="F39" s="6"/>
    </row>
    <row r="40" spans="1:6" ht="15" thickTop="1" x14ac:dyDescent="0.2">
      <c r="F40" s="6"/>
    </row>
    <row r="41" spans="1:6" x14ac:dyDescent="0.2">
      <c r="A41" s="1" t="s">
        <v>9</v>
      </c>
      <c r="B41" s="182"/>
      <c r="C41" s="182"/>
      <c r="D41" s="182"/>
      <c r="E41" s="182"/>
      <c r="F41" s="182"/>
    </row>
    <row r="42" spans="1:6" x14ac:dyDescent="0.2">
      <c r="B42" s="182"/>
      <c r="C42" s="182"/>
      <c r="D42" s="182"/>
      <c r="E42" s="182"/>
      <c r="F42" s="182"/>
    </row>
    <row r="43" spans="1:6" x14ac:dyDescent="0.2">
      <c r="B43" s="182"/>
      <c r="C43" s="182"/>
      <c r="D43" s="182"/>
      <c r="E43" s="182"/>
      <c r="F43" s="182"/>
    </row>
    <row r="44" spans="1:6" ht="8.25" customHeight="1" x14ac:dyDescent="0.2">
      <c r="F44" s="6"/>
    </row>
    <row r="45" spans="1:6" x14ac:dyDescent="0.2">
      <c r="A45" s="39" t="s">
        <v>30</v>
      </c>
      <c r="B45" s="18">
        <f ca="1">TODAY()</f>
        <v>43024</v>
      </c>
      <c r="D45" s="1" t="s">
        <v>56</v>
      </c>
      <c r="F45" s="6"/>
    </row>
    <row r="46" spans="1:6" x14ac:dyDescent="0.2">
      <c r="D46" s="1" t="s">
        <v>50</v>
      </c>
      <c r="E46" s="1" t="s">
        <v>10</v>
      </c>
      <c r="F46" s="6"/>
    </row>
    <row r="47" spans="1:6" x14ac:dyDescent="0.2">
      <c r="A47" s="16"/>
      <c r="B47" s="17"/>
      <c r="C47" s="16"/>
      <c r="F47" s="6"/>
    </row>
    <row r="48" spans="1:6" x14ac:dyDescent="0.2">
      <c r="D48" s="1" t="s">
        <v>45</v>
      </c>
      <c r="E48" s="1" t="s">
        <v>10</v>
      </c>
      <c r="F48" s="6"/>
    </row>
    <row r="49" spans="6:6" x14ac:dyDescent="0.2">
      <c r="F49" s="6"/>
    </row>
  </sheetData>
  <sheetProtection selectLockedCells="1"/>
  <mergeCells count="11">
    <mergeCell ref="B4:C4"/>
    <mergeCell ref="A1:F1"/>
    <mergeCell ref="B6:C6"/>
    <mergeCell ref="A20:B20"/>
    <mergeCell ref="E6:F6"/>
    <mergeCell ref="B3:C3"/>
    <mergeCell ref="B41:F43"/>
    <mergeCell ref="E8:F8"/>
    <mergeCell ref="A29:B29"/>
    <mergeCell ref="B7:C7"/>
    <mergeCell ref="E7:F7"/>
  </mergeCells>
  <phoneticPr fontId="7" type="noConversion"/>
  <pageMargins left="0.78740157499999996" right="0.78740157499999996" top="0.984251969" bottom="0.984251969" header="0.4921259845" footer="0.4921259845"/>
  <pageSetup paperSize="9" scale="96" orientation="portrait" horizontalDpi="1200" verticalDpi="1200" r:id="rId1"/>
  <headerFooter alignWithMargins="0">
    <oddFooter>&amp;L&amp;7&amp;D / &amp;F / MB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workbookViewId="0">
      <selection activeCell="C29" sqref="C29"/>
    </sheetView>
  </sheetViews>
  <sheetFormatPr baseColWidth="10" defaultColWidth="11.5546875" defaultRowHeight="14.25" x14ac:dyDescent="0.2"/>
  <cols>
    <col min="1" max="1" width="11.33203125" style="1" customWidth="1"/>
    <col min="2" max="2" width="13.109375" style="1" customWidth="1"/>
    <col min="3" max="3" width="12.33203125" style="1" customWidth="1"/>
    <col min="4" max="4" width="11.88671875" style="1" customWidth="1"/>
    <col min="5" max="5" width="9.44140625" style="1" customWidth="1"/>
    <col min="6" max="6" width="14.5546875" style="1" customWidth="1"/>
    <col min="7" max="16384" width="11.5546875" style="1"/>
  </cols>
  <sheetData>
    <row r="1" spans="1:6" ht="23.25" customHeight="1" x14ac:dyDescent="0.2">
      <c r="A1" s="204" t="s">
        <v>24</v>
      </c>
      <c r="B1" s="204"/>
      <c r="C1" s="206" t="s">
        <v>66</v>
      </c>
      <c r="D1" s="207"/>
      <c r="E1" s="208"/>
      <c r="F1" s="202">
        <f>Dateneingaben!A15</f>
        <v>0</v>
      </c>
    </row>
    <row r="2" spans="1:6" ht="15" customHeight="1" thickBot="1" x14ac:dyDescent="0.25">
      <c r="A2" s="205"/>
      <c r="B2" s="205"/>
      <c r="C2" s="209"/>
      <c r="D2" s="210"/>
      <c r="E2" s="211"/>
      <c r="F2" s="203"/>
    </row>
    <row r="3" spans="1:6" ht="15.75" x14ac:dyDescent="0.2">
      <c r="A3" s="48"/>
      <c r="B3" s="48"/>
      <c r="C3" s="49"/>
      <c r="D3" s="49"/>
      <c r="E3" s="49"/>
      <c r="F3" s="49"/>
    </row>
    <row r="4" spans="1:6" ht="15" x14ac:dyDescent="0.25">
      <c r="A4" s="2"/>
      <c r="B4" s="2"/>
      <c r="C4" s="2"/>
      <c r="D4" s="2"/>
      <c r="E4" s="2"/>
      <c r="F4" s="2"/>
    </row>
    <row r="5" spans="1:6" ht="15" x14ac:dyDescent="0.25">
      <c r="A5" s="32" t="s">
        <v>58</v>
      </c>
      <c r="B5" s="195">
        <f>Dateneingaben!B6</f>
        <v>0</v>
      </c>
      <c r="C5" s="196"/>
      <c r="D5" s="5" t="s">
        <v>11</v>
      </c>
      <c r="E5" s="195">
        <f>Dateneingaben!E6</f>
        <v>0</v>
      </c>
      <c r="F5" s="196"/>
    </row>
    <row r="6" spans="1:6" ht="15" x14ac:dyDescent="0.25">
      <c r="A6" s="36" t="s">
        <v>53</v>
      </c>
      <c r="B6" s="195">
        <f>Dateneingaben!B7</f>
        <v>0</v>
      </c>
      <c r="C6" s="196"/>
      <c r="D6" s="5" t="s">
        <v>0</v>
      </c>
      <c r="E6" s="195">
        <f>Dateneingaben!E7</f>
        <v>0</v>
      </c>
      <c r="F6" s="196"/>
    </row>
    <row r="7" spans="1:6" ht="15" x14ac:dyDescent="0.25">
      <c r="D7" s="5" t="s">
        <v>28</v>
      </c>
      <c r="E7" s="197">
        <f>Dateneingaben!E8</f>
        <v>0</v>
      </c>
      <c r="F7" s="198"/>
    </row>
    <row r="8" spans="1:6" s="21" customFormat="1" x14ac:dyDescent="0.2">
      <c r="A8" s="22"/>
      <c r="C8" s="23"/>
    </row>
    <row r="9" spans="1:6" s="21" customFormat="1" x14ac:dyDescent="0.2">
      <c r="A9" s="22"/>
      <c r="C9" s="23"/>
    </row>
    <row r="10" spans="1:6" s="25" customFormat="1" ht="15" x14ac:dyDescent="0.25">
      <c r="A10" s="44"/>
      <c r="F10" s="45"/>
    </row>
    <row r="11" spans="1:6" ht="15" x14ac:dyDescent="0.25">
      <c r="A11" s="5" t="s">
        <v>26</v>
      </c>
      <c r="B11" s="12" t="s">
        <v>2</v>
      </c>
      <c r="C11" s="16"/>
      <c r="D11" s="16"/>
      <c r="E11" s="16"/>
      <c r="F11" s="28"/>
    </row>
    <row r="12" spans="1:6" x14ac:dyDescent="0.2">
      <c r="A12" s="9" t="s">
        <v>18</v>
      </c>
      <c r="B12" s="57">
        <f>Dateneingaben!C15</f>
        <v>0</v>
      </c>
      <c r="C12" s="16"/>
      <c r="D12" s="16"/>
      <c r="E12" s="50"/>
      <c r="F12" s="50"/>
    </row>
    <row r="13" spans="1:6" x14ac:dyDescent="0.2">
      <c r="A13" s="9" t="s">
        <v>19</v>
      </c>
      <c r="B13" s="57">
        <f>Dateneingaben!C16</f>
        <v>0</v>
      </c>
      <c r="C13" s="16"/>
      <c r="D13" s="16"/>
      <c r="E13" s="50"/>
      <c r="F13" s="50"/>
    </row>
    <row r="14" spans="1:6" x14ac:dyDescent="0.2">
      <c r="A14" s="9" t="s">
        <v>20</v>
      </c>
      <c r="B14" s="57">
        <f>Dateneingaben!C17</f>
        <v>0</v>
      </c>
      <c r="C14" s="16"/>
      <c r="D14" s="16"/>
      <c r="E14" s="50"/>
      <c r="F14" s="50"/>
    </row>
    <row r="15" spans="1:6" x14ac:dyDescent="0.2">
      <c r="A15" s="9" t="s">
        <v>21</v>
      </c>
      <c r="B15" s="57">
        <f>Dateneingaben!C18</f>
        <v>0</v>
      </c>
      <c r="C15" s="16"/>
      <c r="D15" s="16"/>
      <c r="E15" s="50"/>
      <c r="F15" s="50"/>
    </row>
    <row r="16" spans="1:6" x14ac:dyDescent="0.2">
      <c r="A16" s="9" t="s">
        <v>22</v>
      </c>
      <c r="B16" s="57">
        <f>Dateneingaben!C19</f>
        <v>0</v>
      </c>
      <c r="C16" s="16"/>
      <c r="D16" s="16"/>
      <c r="E16" s="50"/>
      <c r="F16" s="50"/>
    </row>
    <row r="17" spans="1:6" ht="20.25" customHeight="1" x14ac:dyDescent="0.25">
      <c r="A17" s="56" t="s">
        <v>27</v>
      </c>
      <c r="B17" s="58">
        <f>SUM(B12:B16)</f>
        <v>0</v>
      </c>
      <c r="C17" s="16"/>
      <c r="E17" s="51"/>
      <c r="F17" s="51"/>
    </row>
    <row r="18" spans="1:6" ht="15" x14ac:dyDescent="0.25">
      <c r="A18" s="55"/>
      <c r="B18" s="51"/>
      <c r="C18" s="16"/>
      <c r="E18" s="51"/>
      <c r="F18" s="51"/>
    </row>
    <row r="19" spans="1:6" ht="15" x14ac:dyDescent="0.25">
      <c r="A19" s="55"/>
      <c r="B19" s="51"/>
      <c r="C19" s="16"/>
      <c r="E19" s="51"/>
      <c r="F19" s="51"/>
    </row>
    <row r="20" spans="1:6" ht="15" x14ac:dyDescent="0.25">
      <c r="A20" s="55"/>
      <c r="B20" s="51"/>
      <c r="C20" s="16"/>
      <c r="E20" s="51"/>
      <c r="F20" s="51"/>
    </row>
    <row r="21" spans="1:6" ht="15" x14ac:dyDescent="0.25">
      <c r="A21" s="55"/>
      <c r="B21" s="51"/>
      <c r="C21" s="16"/>
      <c r="E21" s="51"/>
      <c r="F21" s="51"/>
    </row>
    <row r="22" spans="1:6" ht="15" x14ac:dyDescent="0.25">
      <c r="A22" s="55"/>
      <c r="B22" s="51"/>
      <c r="C22" s="16"/>
      <c r="E22" s="51"/>
      <c r="F22" s="51"/>
    </row>
    <row r="23" spans="1:6" ht="15" x14ac:dyDescent="0.25">
      <c r="A23" s="55"/>
      <c r="B23" s="51"/>
      <c r="C23" s="16"/>
      <c r="E23" s="51"/>
      <c r="F23" s="51"/>
    </row>
    <row r="24" spans="1:6" ht="15" x14ac:dyDescent="0.25">
      <c r="A24" s="55"/>
      <c r="B24" s="51"/>
      <c r="C24" s="16"/>
      <c r="E24" s="51"/>
      <c r="F24" s="51"/>
    </row>
    <row r="25" spans="1:6" ht="15" x14ac:dyDescent="0.25">
      <c r="A25" s="55"/>
      <c r="B25" s="51"/>
      <c r="C25" s="16"/>
      <c r="E25" s="51"/>
      <c r="F25" s="51"/>
    </row>
    <row r="27" spans="1:6" ht="15" x14ac:dyDescent="0.25">
      <c r="A27" s="3" t="s">
        <v>67</v>
      </c>
      <c r="B27" s="52"/>
      <c r="C27" s="52"/>
      <c r="D27" s="4">
        <f>Dateneingaben!A15</f>
        <v>0</v>
      </c>
    </row>
    <row r="28" spans="1:6" ht="15" thickBot="1" x14ac:dyDescent="0.25"/>
    <row r="29" spans="1:6" s="24" customFormat="1" x14ac:dyDescent="0.2">
      <c r="A29" s="11" t="s">
        <v>25</v>
      </c>
      <c r="B29" s="11" t="s">
        <v>2</v>
      </c>
      <c r="C29" s="11" t="s">
        <v>35</v>
      </c>
      <c r="D29" s="11" t="s">
        <v>34</v>
      </c>
      <c r="E29" s="61" t="s">
        <v>29</v>
      </c>
      <c r="F29" s="62" t="s">
        <v>33</v>
      </c>
    </row>
    <row r="30" spans="1:6" ht="28.5" customHeight="1" thickBot="1" x14ac:dyDescent="0.3">
      <c r="A30" s="11">
        <f>Dateneingaben!A15</f>
        <v>0</v>
      </c>
      <c r="B30" s="53">
        <f>B17</f>
        <v>0</v>
      </c>
      <c r="C30" s="54">
        <f>Aug!E16+Sept!E16+Okt!E16+Dez!E16+Nov!E16</f>
        <v>0</v>
      </c>
      <c r="D30" s="54">
        <f>Aug!E17+Sept!E17+Okt!E17+Dez!E17+Nov!E17</f>
        <v>0</v>
      </c>
      <c r="E30" s="54">
        <f>Aug!E18+Sept!E18+Okt!E18+Dez!E18+Nov!E18</f>
        <v>0</v>
      </c>
      <c r="F30" s="124">
        <f>ROUND((B30-C30-D30-E30)/0.1,0)*0.1</f>
        <v>0</v>
      </c>
    </row>
    <row r="31" spans="1:6" ht="28.5" customHeight="1" x14ac:dyDescent="0.2">
      <c r="A31" s="16"/>
      <c r="B31" s="60"/>
      <c r="C31" s="59"/>
      <c r="D31" s="59"/>
      <c r="E31" s="50"/>
    </row>
    <row r="32" spans="1:6" ht="28.5" customHeight="1" x14ac:dyDescent="0.2">
      <c r="A32" s="16"/>
      <c r="B32" s="60"/>
      <c r="C32" s="59"/>
      <c r="D32" s="59"/>
      <c r="E32" s="50"/>
    </row>
    <row r="34" spans="1:6" x14ac:dyDescent="0.2">
      <c r="A34" s="16"/>
      <c r="B34" s="16"/>
      <c r="C34" s="16"/>
      <c r="D34" s="16"/>
      <c r="E34" s="16"/>
    </row>
    <row r="35" spans="1:6" x14ac:dyDescent="0.2">
      <c r="A35" s="16"/>
      <c r="B35" s="16"/>
      <c r="C35" s="16"/>
      <c r="D35" s="16"/>
      <c r="E35" s="16"/>
    </row>
    <row r="36" spans="1:6" x14ac:dyDescent="0.2">
      <c r="A36" s="16"/>
      <c r="B36" s="16"/>
      <c r="C36" s="16"/>
      <c r="D36" s="16"/>
      <c r="E36" s="16"/>
    </row>
    <row r="37" spans="1:6" s="25" customFormat="1" x14ac:dyDescent="0.2">
      <c r="A37" s="16"/>
      <c r="C37" s="127"/>
      <c r="E37" s="46"/>
      <c r="F37" s="27"/>
    </row>
    <row r="38" spans="1:6" s="25" customFormat="1" x14ac:dyDescent="0.2">
      <c r="B38" s="201"/>
      <c r="C38" s="201"/>
      <c r="E38" s="46"/>
      <c r="F38" s="27"/>
    </row>
    <row r="39" spans="1:6" s="25" customFormat="1" ht="15" x14ac:dyDescent="0.25">
      <c r="A39" s="47"/>
      <c r="F39" s="35"/>
    </row>
    <row r="40" spans="1:6" s="25" customFormat="1" x14ac:dyDescent="0.2">
      <c r="F40" s="26"/>
    </row>
    <row r="41" spans="1:6" s="25" customFormat="1" ht="15" x14ac:dyDescent="0.25">
      <c r="A41" s="44"/>
      <c r="F41" s="43"/>
    </row>
  </sheetData>
  <mergeCells count="9">
    <mergeCell ref="B38:C38"/>
    <mergeCell ref="E7:F7"/>
    <mergeCell ref="F1:F2"/>
    <mergeCell ref="B5:C5"/>
    <mergeCell ref="B6:C6"/>
    <mergeCell ref="E5:F5"/>
    <mergeCell ref="E6:F6"/>
    <mergeCell ref="A1:B2"/>
    <mergeCell ref="C1:E2"/>
  </mergeCells>
  <phoneticPr fontId="7" type="noConversion"/>
  <pageMargins left="0.78740157499999996" right="0.78740157499999996" top="0.984251969" bottom="0.984251969" header="0.4921259845" footer="0.4921259845"/>
  <pageSetup paperSize="9" scale="99" orientation="portrait" horizontalDpi="1200" verticalDpi="1200" r:id="rId1"/>
  <headerFooter alignWithMargins="0">
    <oddFooter>&amp;L&amp;7&amp;D / &amp;F / MB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opLeftCell="A23" workbookViewId="0">
      <selection activeCell="C32" sqref="C32"/>
    </sheetView>
  </sheetViews>
  <sheetFormatPr baseColWidth="10" defaultColWidth="11.5546875" defaultRowHeight="14.25" x14ac:dyDescent="0.2"/>
  <cols>
    <col min="1" max="1" width="11.33203125" style="1" customWidth="1"/>
    <col min="2" max="2" width="13.33203125" style="1" customWidth="1"/>
    <col min="3" max="3" width="11.109375" style="1" customWidth="1"/>
    <col min="4" max="4" width="12" style="1" customWidth="1"/>
    <col min="5" max="5" width="10.44140625" style="1" customWidth="1"/>
    <col min="6" max="6" width="14.33203125" style="1" customWidth="1"/>
    <col min="7" max="16384" width="11.5546875" style="1"/>
  </cols>
  <sheetData>
    <row r="1" spans="1:6" ht="23.25" customHeight="1" x14ac:dyDescent="0.2">
      <c r="A1" s="204" t="s">
        <v>24</v>
      </c>
      <c r="B1" s="204"/>
      <c r="C1" s="206" t="s">
        <v>66</v>
      </c>
      <c r="D1" s="207"/>
      <c r="E1" s="208"/>
      <c r="F1" s="202">
        <f>Dateneingaben!A21</f>
        <v>1</v>
      </c>
    </row>
    <row r="2" spans="1:6" ht="15" customHeight="1" thickBot="1" x14ac:dyDescent="0.25">
      <c r="A2" s="205"/>
      <c r="B2" s="205"/>
      <c r="C2" s="209"/>
      <c r="D2" s="210"/>
      <c r="E2" s="211"/>
      <c r="F2" s="203"/>
    </row>
    <row r="3" spans="1:6" ht="15.75" x14ac:dyDescent="0.2">
      <c r="A3" s="48"/>
      <c r="B3" s="48"/>
      <c r="C3" s="49"/>
      <c r="D3" s="49"/>
      <c r="E3" s="49"/>
      <c r="F3" s="49"/>
    </row>
    <row r="4" spans="1:6" ht="15" x14ac:dyDescent="0.25">
      <c r="A4" s="2"/>
      <c r="B4" s="2"/>
      <c r="C4" s="2"/>
      <c r="D4" s="2"/>
      <c r="E4" s="2"/>
      <c r="F4" s="2"/>
    </row>
    <row r="5" spans="1:6" ht="15" x14ac:dyDescent="0.25">
      <c r="A5" s="32" t="s">
        <v>58</v>
      </c>
      <c r="B5" s="195">
        <f>Dateneingaben!B6</f>
        <v>0</v>
      </c>
      <c r="C5" s="196"/>
      <c r="D5" s="5" t="s">
        <v>11</v>
      </c>
      <c r="E5" s="195">
        <f>Dateneingaben!E6</f>
        <v>0</v>
      </c>
      <c r="F5" s="196"/>
    </row>
    <row r="6" spans="1:6" ht="15" x14ac:dyDescent="0.25">
      <c r="A6" s="36" t="s">
        <v>53</v>
      </c>
      <c r="B6" s="195">
        <f>Dateneingaben!B7</f>
        <v>0</v>
      </c>
      <c r="C6" s="196"/>
      <c r="D6" s="5" t="s">
        <v>0</v>
      </c>
      <c r="E6" s="195">
        <f>Dateneingaben!E7</f>
        <v>0</v>
      </c>
      <c r="F6" s="196"/>
    </row>
    <row r="7" spans="1:6" ht="15" x14ac:dyDescent="0.25">
      <c r="D7" s="5" t="s">
        <v>28</v>
      </c>
      <c r="E7" s="197">
        <f>Dateneingaben!E8</f>
        <v>0</v>
      </c>
      <c r="F7" s="198"/>
    </row>
    <row r="8" spans="1:6" s="21" customFormat="1" x14ac:dyDescent="0.2">
      <c r="A8" s="22"/>
      <c r="C8" s="23"/>
    </row>
    <row r="9" spans="1:6" s="21" customFormat="1" x14ac:dyDescent="0.2">
      <c r="A9" s="22"/>
      <c r="C9" s="23"/>
    </row>
    <row r="10" spans="1:6" s="25" customFormat="1" ht="15" x14ac:dyDescent="0.25">
      <c r="A10" s="44"/>
      <c r="F10" s="45"/>
    </row>
    <row r="11" spans="1:6" ht="15" x14ac:dyDescent="0.25">
      <c r="A11" s="5" t="s">
        <v>26</v>
      </c>
      <c r="B11" s="12" t="s">
        <v>2</v>
      </c>
      <c r="C11" s="16"/>
      <c r="D11" s="16"/>
      <c r="E11" s="16"/>
      <c r="F11" s="28"/>
    </row>
    <row r="12" spans="1:6" x14ac:dyDescent="0.2">
      <c r="A12" s="9" t="s">
        <v>1</v>
      </c>
      <c r="B12" s="57">
        <f>Dateneingaben!C21</f>
        <v>0</v>
      </c>
      <c r="C12" s="16"/>
      <c r="D12" s="16"/>
      <c r="E12" s="50"/>
      <c r="F12" s="50"/>
    </row>
    <row r="13" spans="1:6" x14ac:dyDescent="0.2">
      <c r="A13" s="9" t="s">
        <v>12</v>
      </c>
      <c r="B13" s="57">
        <f>Dateneingaben!C22</f>
        <v>0</v>
      </c>
      <c r="C13" s="16"/>
      <c r="D13" s="16"/>
      <c r="E13" s="50"/>
      <c r="F13" s="50"/>
    </row>
    <row r="14" spans="1:6" x14ac:dyDescent="0.2">
      <c r="A14" s="9" t="s">
        <v>13</v>
      </c>
      <c r="B14" s="57">
        <f>Dateneingaben!C23</f>
        <v>0</v>
      </c>
      <c r="C14" s="16"/>
      <c r="D14" s="16"/>
      <c r="E14" s="50"/>
      <c r="F14" s="50"/>
    </row>
    <row r="15" spans="1:6" x14ac:dyDescent="0.2">
      <c r="A15" s="9" t="s">
        <v>14</v>
      </c>
      <c r="B15" s="57">
        <f>Dateneingaben!C24</f>
        <v>0</v>
      </c>
      <c r="C15" s="16"/>
      <c r="D15" s="16"/>
      <c r="E15" s="50"/>
      <c r="F15" s="50"/>
    </row>
    <row r="16" spans="1:6" x14ac:dyDescent="0.2">
      <c r="A16" s="9" t="s">
        <v>15</v>
      </c>
      <c r="B16" s="57">
        <f>Dateneingaben!C25</f>
        <v>0</v>
      </c>
      <c r="C16" s="16"/>
      <c r="D16" s="16"/>
      <c r="E16" s="50"/>
      <c r="F16" s="50"/>
    </row>
    <row r="17" spans="1:6" x14ac:dyDescent="0.2">
      <c r="A17" s="9" t="s">
        <v>16</v>
      </c>
      <c r="B17" s="57">
        <f>Dateneingaben!C26</f>
        <v>0</v>
      </c>
      <c r="C17" s="16"/>
      <c r="D17" s="16"/>
      <c r="E17" s="50"/>
      <c r="F17" s="50"/>
    </row>
    <row r="18" spans="1:6" x14ac:dyDescent="0.2">
      <c r="A18" s="9" t="s">
        <v>17</v>
      </c>
      <c r="B18" s="57">
        <f>Dateneingaben!C27</f>
        <v>0</v>
      </c>
      <c r="C18" s="16"/>
      <c r="D18" s="16"/>
      <c r="E18" s="50"/>
      <c r="F18" s="50"/>
    </row>
    <row r="19" spans="1:6" x14ac:dyDescent="0.2">
      <c r="A19" s="9" t="s">
        <v>18</v>
      </c>
      <c r="B19" s="57">
        <f>Dateneingaben!C28</f>
        <v>0</v>
      </c>
      <c r="C19" s="16"/>
      <c r="D19" s="16"/>
      <c r="E19" s="50"/>
      <c r="F19" s="50"/>
    </row>
    <row r="20" spans="1:6" ht="20.25" customHeight="1" x14ac:dyDescent="0.25">
      <c r="A20" s="56" t="s">
        <v>27</v>
      </c>
      <c r="B20" s="58">
        <f>SUM(B12:B19)</f>
        <v>0</v>
      </c>
      <c r="C20" s="16"/>
      <c r="E20" s="51"/>
      <c r="F20" s="51"/>
    </row>
    <row r="21" spans="1:6" ht="15" x14ac:dyDescent="0.25">
      <c r="A21" s="55"/>
      <c r="B21" s="51"/>
      <c r="C21" s="16"/>
      <c r="E21" s="51"/>
      <c r="F21" s="51"/>
    </row>
    <row r="22" spans="1:6" ht="15" x14ac:dyDescent="0.25">
      <c r="A22" s="55"/>
      <c r="B22" s="51"/>
      <c r="C22" s="16"/>
      <c r="E22" s="51"/>
      <c r="F22" s="51"/>
    </row>
    <row r="23" spans="1:6" ht="15" x14ac:dyDescent="0.25">
      <c r="A23" s="55"/>
      <c r="B23" s="51"/>
      <c r="C23" s="16"/>
      <c r="E23" s="51"/>
      <c r="F23" s="51"/>
    </row>
    <row r="24" spans="1:6" ht="15" x14ac:dyDescent="0.25">
      <c r="A24" s="55"/>
      <c r="B24" s="51"/>
      <c r="C24" s="16"/>
      <c r="E24" s="51"/>
      <c r="F24" s="51"/>
    </row>
    <row r="25" spans="1:6" ht="15" x14ac:dyDescent="0.25">
      <c r="A25" s="55"/>
      <c r="B25" s="51"/>
      <c r="C25" s="16"/>
      <c r="E25" s="51"/>
      <c r="F25" s="51"/>
    </row>
    <row r="26" spans="1:6" ht="15" x14ac:dyDescent="0.25">
      <c r="A26" s="55"/>
      <c r="B26" s="51"/>
      <c r="C26" s="16"/>
      <c r="E26" s="51"/>
      <c r="F26" s="51"/>
    </row>
    <row r="27" spans="1:6" ht="15" x14ac:dyDescent="0.25">
      <c r="A27" s="55"/>
      <c r="B27" s="51"/>
      <c r="C27" s="16"/>
      <c r="E27" s="51"/>
      <c r="F27" s="51"/>
    </row>
    <row r="28" spans="1:6" ht="15" x14ac:dyDescent="0.25">
      <c r="A28" s="55"/>
      <c r="B28" s="51"/>
      <c r="C28" s="16"/>
      <c r="E28" s="51"/>
      <c r="F28" s="51"/>
    </row>
    <row r="30" spans="1:6" ht="15" x14ac:dyDescent="0.25">
      <c r="A30" s="3" t="s">
        <v>67</v>
      </c>
      <c r="B30" s="52"/>
      <c r="C30" s="52"/>
      <c r="D30" s="4">
        <f>Dateneingaben!A21</f>
        <v>1</v>
      </c>
    </row>
    <row r="31" spans="1:6" ht="15" thickBot="1" x14ac:dyDescent="0.25"/>
    <row r="32" spans="1:6" s="24" customFormat="1" x14ac:dyDescent="0.2">
      <c r="A32" s="11" t="s">
        <v>25</v>
      </c>
      <c r="B32" s="11" t="s">
        <v>2</v>
      </c>
      <c r="C32" s="11" t="s">
        <v>35</v>
      </c>
      <c r="D32" s="11" t="s">
        <v>34</v>
      </c>
      <c r="E32" s="61" t="s">
        <v>29</v>
      </c>
      <c r="F32" s="62" t="s">
        <v>33</v>
      </c>
    </row>
    <row r="33" spans="1:6" ht="28.5" customHeight="1" thickBot="1" x14ac:dyDescent="0.3">
      <c r="A33" s="11">
        <f>Dateneingaben!A21</f>
        <v>1</v>
      </c>
      <c r="B33" s="53">
        <f>B20</f>
        <v>0</v>
      </c>
      <c r="C33" s="54">
        <f>Jan!E16+Febr!E16+März!E16+April!E16+Mai!E16+Juni!E16+Juli!E16+'Aug (2)'!E16</f>
        <v>0</v>
      </c>
      <c r="D33" s="54">
        <f>Jan!E17+Febr!E17+März!E17+April!E17+Mai!E17+Juni!E17+Juli!E17+'Aug (2)'!E17</f>
        <v>0</v>
      </c>
      <c r="E33" s="54">
        <f>Jan!E18+Febr!E18+März!E18+April!E18+Mai!E18+Juni!E18+Juli!E18+'Aug (2)'!E18</f>
        <v>0</v>
      </c>
      <c r="F33" s="124">
        <f>ROUND((B33-C33-D33-E33)/0.1,0)*0.1</f>
        <v>0</v>
      </c>
    </row>
    <row r="34" spans="1:6" ht="28.5" customHeight="1" x14ac:dyDescent="0.2">
      <c r="A34" s="16"/>
      <c r="B34" s="60"/>
      <c r="C34" s="59"/>
      <c r="D34" s="59"/>
      <c r="E34" s="50"/>
    </row>
    <row r="35" spans="1:6" ht="28.5" customHeight="1" x14ac:dyDescent="0.2">
      <c r="A35" s="16"/>
      <c r="B35" s="60"/>
      <c r="C35" s="59"/>
      <c r="D35" s="59"/>
      <c r="E35" s="50"/>
    </row>
    <row r="36" spans="1:6" x14ac:dyDescent="0.2">
      <c r="A36" s="16"/>
      <c r="B36" s="16"/>
      <c r="C36" s="16"/>
      <c r="D36" s="16"/>
      <c r="E36" s="16"/>
    </row>
    <row r="37" spans="1:6" x14ac:dyDescent="0.2">
      <c r="A37" s="16"/>
      <c r="B37" s="16"/>
      <c r="C37" s="16"/>
      <c r="D37" s="16"/>
      <c r="E37" s="16"/>
    </row>
    <row r="38" spans="1:6" x14ac:dyDescent="0.2">
      <c r="A38" s="16"/>
      <c r="B38" s="16"/>
      <c r="C38" s="16"/>
      <c r="D38" s="16"/>
      <c r="E38" s="16"/>
    </row>
    <row r="39" spans="1:6" x14ac:dyDescent="0.2">
      <c r="A39" s="16"/>
      <c r="B39" s="16"/>
      <c r="C39" s="16"/>
      <c r="D39" s="16"/>
      <c r="E39" s="16"/>
    </row>
    <row r="40" spans="1:6" s="25" customFormat="1" x14ac:dyDescent="0.2">
      <c r="A40" s="16"/>
      <c r="C40" s="127"/>
      <c r="E40" s="46"/>
      <c r="F40" s="27"/>
    </row>
    <row r="41" spans="1:6" s="25" customFormat="1" x14ac:dyDescent="0.2">
      <c r="B41" s="201"/>
      <c r="C41" s="201"/>
      <c r="E41" s="46"/>
      <c r="F41" s="27"/>
    </row>
    <row r="42" spans="1:6" s="25" customFormat="1" ht="15" x14ac:dyDescent="0.25">
      <c r="A42" s="47"/>
      <c r="F42" s="35"/>
    </row>
    <row r="43" spans="1:6" s="25" customFormat="1" x14ac:dyDescent="0.2">
      <c r="F43" s="26"/>
    </row>
  </sheetData>
  <mergeCells count="9">
    <mergeCell ref="B41:C41"/>
    <mergeCell ref="E7:F7"/>
    <mergeCell ref="F1:F2"/>
    <mergeCell ref="B5:C5"/>
    <mergeCell ref="B6:C6"/>
    <mergeCell ref="E5:F5"/>
    <mergeCell ref="E6:F6"/>
    <mergeCell ref="A1:B2"/>
    <mergeCell ref="C1:E2"/>
  </mergeCells>
  <phoneticPr fontId="7" type="noConversion"/>
  <pageMargins left="0.78740157499999996" right="0.78740157499999996" top="0.984251969" bottom="0.984251969" header="0.4921259845" footer="0.4921259845"/>
  <pageSetup paperSize="9" scale="99" orientation="portrait" horizontalDpi="1200" verticalDpi="1200" r:id="rId1"/>
  <headerFooter alignWithMargins="0">
    <oddFooter>&amp;L&amp;7&amp;D / &amp;F / MB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29"/>
  <sheetViews>
    <sheetView workbookViewId="0">
      <selection activeCell="H24" sqref="H24"/>
    </sheetView>
  </sheetViews>
  <sheetFormatPr baseColWidth="10" defaultColWidth="10.88671875" defaultRowHeight="15" x14ac:dyDescent="0.25"/>
  <cols>
    <col min="1" max="1" width="11.77734375" style="1" customWidth="1"/>
    <col min="2" max="2" width="4.21875" style="24" customWidth="1"/>
    <col min="3" max="3" width="10" style="1" customWidth="1"/>
    <col min="4" max="4" width="4" style="1" customWidth="1"/>
    <col min="5" max="5" width="4.77734375" style="1" customWidth="1"/>
    <col min="6" max="6" width="10.88671875" style="1"/>
    <col min="7" max="7" width="1.77734375" style="1" bestFit="1" customWidth="1"/>
    <col min="8" max="8" width="11.33203125" style="1" customWidth="1"/>
    <col min="9" max="9" width="10.88671875" style="1"/>
    <col min="10" max="10" width="12.88671875" style="2" customWidth="1"/>
    <col min="11" max="11" width="12.88671875" style="1" customWidth="1"/>
    <col min="12" max="16384" width="10.88671875" style="1"/>
  </cols>
  <sheetData>
    <row r="1" spans="1:10" x14ac:dyDescent="0.25">
      <c r="A1" s="134" t="s">
        <v>81</v>
      </c>
      <c r="B1" s="76"/>
      <c r="C1" s="108"/>
      <c r="D1" s="108"/>
      <c r="E1" s="108"/>
      <c r="F1" s="108"/>
      <c r="G1" s="67"/>
    </row>
    <row r="2" spans="1:10" x14ac:dyDescent="0.25">
      <c r="B2" s="76"/>
      <c r="C2" s="67"/>
      <c r="D2" s="67"/>
      <c r="E2" s="67"/>
      <c r="F2" s="67"/>
      <c r="G2" s="67"/>
    </row>
    <row r="3" spans="1:10" x14ac:dyDescent="0.25">
      <c r="F3" s="1" t="s">
        <v>77</v>
      </c>
      <c r="H3" s="1" t="s">
        <v>80</v>
      </c>
      <c r="I3" s="1" t="s">
        <v>78</v>
      </c>
      <c r="J3" s="2" t="s">
        <v>79</v>
      </c>
    </row>
    <row r="5" spans="1:10" x14ac:dyDescent="0.25">
      <c r="A5" s="1" t="s">
        <v>6</v>
      </c>
      <c r="B5" s="40">
        <v>5</v>
      </c>
      <c r="C5" s="1" t="s">
        <v>69</v>
      </c>
      <c r="D5" s="1" t="s">
        <v>71</v>
      </c>
      <c r="E5" s="1">
        <v>5.5</v>
      </c>
      <c r="F5" s="1">
        <f>+B5*E5</f>
        <v>27.5</v>
      </c>
    </row>
    <row r="6" spans="1:10" x14ac:dyDescent="0.25">
      <c r="A6" s="1" t="s">
        <v>7</v>
      </c>
      <c r="B6" s="24">
        <v>52</v>
      </c>
      <c r="C6" s="1" t="s">
        <v>69</v>
      </c>
      <c r="D6" s="1" t="s">
        <v>71</v>
      </c>
      <c r="E6" s="1">
        <v>1.5</v>
      </c>
      <c r="F6" s="1">
        <f>+B6*E6</f>
        <v>78</v>
      </c>
      <c r="I6" s="130"/>
    </row>
    <row r="7" spans="1:10" x14ac:dyDescent="0.25">
      <c r="A7" s="129" t="s">
        <v>70</v>
      </c>
      <c r="F7" s="1">
        <v>1</v>
      </c>
      <c r="I7" s="130"/>
    </row>
    <row r="8" spans="1:10" x14ac:dyDescent="0.25">
      <c r="A8" s="132" t="s">
        <v>76</v>
      </c>
      <c r="B8" s="40"/>
      <c r="C8" s="40"/>
      <c r="D8" s="40"/>
      <c r="E8" s="40"/>
      <c r="F8" s="131">
        <f>+E8*B8</f>
        <v>0</v>
      </c>
      <c r="I8" s="130"/>
    </row>
    <row r="9" spans="1:10" x14ac:dyDescent="0.25">
      <c r="A9" s="132" t="s">
        <v>76</v>
      </c>
      <c r="B9" s="40"/>
      <c r="C9" s="40"/>
      <c r="D9" s="40"/>
      <c r="E9" s="40"/>
      <c r="F9" s="131">
        <f>+E9*B9</f>
        <v>0</v>
      </c>
      <c r="I9" s="130"/>
    </row>
    <row r="10" spans="1:10" x14ac:dyDescent="0.25">
      <c r="A10" s="133"/>
      <c r="F10" s="39">
        <f>SUM(F5:F9)</f>
        <v>106.5</v>
      </c>
      <c r="G10" s="1" t="s">
        <v>71</v>
      </c>
      <c r="H10" s="131">
        <v>21.5</v>
      </c>
      <c r="I10" s="130">
        <f>+F10*H10</f>
        <v>2289.75</v>
      </c>
      <c r="J10" s="173">
        <f>+I10/12</f>
        <v>190.8125</v>
      </c>
    </row>
    <row r="11" spans="1:10" x14ac:dyDescent="0.25">
      <c r="A11" s="133"/>
      <c r="F11" s="39"/>
      <c r="H11" s="39"/>
      <c r="I11" s="130"/>
      <c r="J11" s="173"/>
    </row>
    <row r="12" spans="1:10" x14ac:dyDescent="0.25">
      <c r="A12" s="133"/>
      <c r="F12" s="39"/>
      <c r="H12" s="39"/>
      <c r="I12" s="130"/>
      <c r="J12" s="173"/>
    </row>
    <row r="13" spans="1:10" x14ac:dyDescent="0.25">
      <c r="A13" s="133"/>
      <c r="F13" s="39"/>
      <c r="H13" s="39"/>
      <c r="I13" s="130"/>
      <c r="J13" s="173"/>
    </row>
    <row r="14" spans="1:10" x14ac:dyDescent="0.25">
      <c r="A14" s="135" t="s">
        <v>82</v>
      </c>
      <c r="F14" s="39"/>
      <c r="H14" s="39"/>
      <c r="I14" s="130"/>
      <c r="J14" s="173"/>
    </row>
    <row r="15" spans="1:10" x14ac:dyDescent="0.25">
      <c r="A15" s="133"/>
      <c r="F15" s="39"/>
      <c r="H15" s="39"/>
      <c r="I15" s="130"/>
      <c r="J15" s="173"/>
    </row>
    <row r="16" spans="1:10" x14ac:dyDescent="0.25">
      <c r="A16" s="133" t="s">
        <v>72</v>
      </c>
      <c r="F16" s="39"/>
      <c r="H16" s="39"/>
      <c r="I16" s="130"/>
      <c r="J16" s="173"/>
    </row>
    <row r="17" spans="1:10" x14ac:dyDescent="0.25">
      <c r="A17" s="133" t="s">
        <v>75</v>
      </c>
      <c r="F17" s="131">
        <v>38</v>
      </c>
      <c r="H17" s="39"/>
      <c r="I17" s="130"/>
      <c r="J17" s="173"/>
    </row>
    <row r="18" spans="1:10" x14ac:dyDescent="0.25">
      <c r="A18" s="133" t="s">
        <v>73</v>
      </c>
      <c r="F18" s="39">
        <v>4</v>
      </c>
      <c r="H18" s="39"/>
      <c r="I18" s="130"/>
      <c r="J18" s="173"/>
    </row>
    <row r="19" spans="1:10" x14ac:dyDescent="0.25">
      <c r="A19" s="132" t="s">
        <v>76</v>
      </c>
      <c r="B19" s="40"/>
      <c r="C19" s="40"/>
      <c r="D19" s="40"/>
      <c r="E19" s="40"/>
      <c r="F19" s="131">
        <f>+E19*B19</f>
        <v>0</v>
      </c>
      <c r="H19" s="39"/>
      <c r="I19" s="130"/>
      <c r="J19" s="173"/>
    </row>
    <row r="20" spans="1:10" x14ac:dyDescent="0.25">
      <c r="A20" s="132" t="s">
        <v>76</v>
      </c>
      <c r="B20" s="40"/>
      <c r="C20" s="40"/>
      <c r="D20" s="40"/>
      <c r="E20" s="40"/>
      <c r="F20" s="131">
        <f>+E20*B20</f>
        <v>0</v>
      </c>
      <c r="H20" s="39"/>
      <c r="I20" s="130"/>
      <c r="J20" s="173"/>
    </row>
    <row r="21" spans="1:10" x14ac:dyDescent="0.25">
      <c r="A21" s="133"/>
      <c r="F21" s="39">
        <f>SUM(F16:F20)</f>
        <v>42</v>
      </c>
      <c r="G21" s="1" t="s">
        <v>71</v>
      </c>
      <c r="H21" s="131">
        <v>10</v>
      </c>
      <c r="I21" s="130">
        <f>+F21*H21</f>
        <v>420</v>
      </c>
      <c r="J21" s="173">
        <f>+I21/12</f>
        <v>35</v>
      </c>
    </row>
    <row r="22" spans="1:10" x14ac:dyDescent="0.25">
      <c r="A22" s="133"/>
      <c r="F22" s="39"/>
      <c r="H22" s="39"/>
      <c r="I22" s="130"/>
      <c r="J22" s="173"/>
    </row>
    <row r="23" spans="1:10" x14ac:dyDescent="0.25">
      <c r="A23" s="133" t="s">
        <v>74</v>
      </c>
      <c r="F23" s="39"/>
      <c r="H23" s="39"/>
      <c r="I23" s="130"/>
      <c r="J23" s="173"/>
    </row>
    <row r="24" spans="1:10" x14ac:dyDescent="0.25">
      <c r="A24" s="133" t="s">
        <v>75</v>
      </c>
      <c r="F24" s="131">
        <v>100</v>
      </c>
      <c r="H24" s="39"/>
      <c r="I24" s="130"/>
      <c r="J24" s="173"/>
    </row>
    <row r="25" spans="1:10" x14ac:dyDescent="0.25">
      <c r="A25" s="132" t="s">
        <v>76</v>
      </c>
      <c r="B25" s="40"/>
      <c r="C25" s="40"/>
      <c r="D25" s="40"/>
      <c r="E25" s="40"/>
      <c r="F25" s="131">
        <f>+E25*B25</f>
        <v>0</v>
      </c>
      <c r="H25" s="39"/>
      <c r="I25" s="130"/>
      <c r="J25" s="173"/>
    </row>
    <row r="26" spans="1:10" x14ac:dyDescent="0.25">
      <c r="A26" s="132" t="s">
        <v>76</v>
      </c>
      <c r="B26" s="40"/>
      <c r="C26" s="40"/>
      <c r="D26" s="40"/>
      <c r="E26" s="40"/>
      <c r="F26" s="131">
        <f>+E26*B26</f>
        <v>0</v>
      </c>
      <c r="H26" s="39"/>
      <c r="I26" s="130"/>
      <c r="J26" s="173"/>
    </row>
    <row r="27" spans="1:10" x14ac:dyDescent="0.25">
      <c r="F27" s="39">
        <f>SUM(F22:F26)</f>
        <v>100</v>
      </c>
      <c r="G27" s="1" t="s">
        <v>71</v>
      </c>
      <c r="H27" s="131">
        <v>21.5</v>
      </c>
      <c r="I27" s="130">
        <f>+F27*H27</f>
        <v>2150</v>
      </c>
      <c r="J27" s="173">
        <f>+I27/12</f>
        <v>179.16666666666666</v>
      </c>
    </row>
    <row r="28" spans="1:10" x14ac:dyDescent="0.25">
      <c r="F28" s="39"/>
      <c r="H28" s="39"/>
      <c r="I28" s="130"/>
    </row>
    <row r="29" spans="1:10" x14ac:dyDescent="0.25">
      <c r="F29" s="39"/>
      <c r="H29" s="39"/>
      <c r="I29" s="130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H108"/>
  <sheetViews>
    <sheetView view="pageBreakPreview" zoomScale="110" zoomScaleNormal="100" zoomScaleSheetLayoutView="110" workbookViewId="0"/>
  </sheetViews>
  <sheetFormatPr baseColWidth="10" defaultRowHeight="15" x14ac:dyDescent="0.2"/>
  <cols>
    <col min="1" max="1" width="3.77734375" customWidth="1"/>
    <col min="2" max="2" width="21.33203125" customWidth="1"/>
    <col min="7" max="7" width="17.109375" customWidth="1"/>
    <col min="8" max="8" width="3.6640625" customWidth="1"/>
    <col min="9" max="9" width="6.6640625" customWidth="1"/>
  </cols>
  <sheetData>
    <row r="1" spans="1:8" x14ac:dyDescent="0.2">
      <c r="A1" s="136"/>
      <c r="B1" s="137"/>
      <c r="C1" s="137"/>
      <c r="D1" s="137"/>
      <c r="E1" s="137"/>
      <c r="F1" s="137"/>
      <c r="G1" s="137"/>
      <c r="H1" s="138"/>
    </row>
    <row r="2" spans="1:8" ht="15.75" x14ac:dyDescent="0.25">
      <c r="A2" s="139"/>
      <c r="B2" s="140" t="s">
        <v>83</v>
      </c>
      <c r="C2" s="141"/>
      <c r="D2" s="141"/>
      <c r="E2" s="141"/>
      <c r="F2" s="141"/>
      <c r="G2" s="141"/>
      <c r="H2" s="142"/>
    </row>
    <row r="3" spans="1:8" x14ac:dyDescent="0.2">
      <c r="A3" s="139"/>
      <c r="B3" s="141"/>
      <c r="C3" s="141"/>
      <c r="D3" s="141"/>
      <c r="E3" s="141"/>
      <c r="F3" s="141"/>
      <c r="G3" s="141"/>
      <c r="H3" s="142"/>
    </row>
    <row r="4" spans="1:8" ht="15.75" x14ac:dyDescent="0.25">
      <c r="A4" s="139"/>
      <c r="B4" s="143" t="s">
        <v>2</v>
      </c>
      <c r="C4" s="97" t="s">
        <v>93</v>
      </c>
      <c r="D4" s="97"/>
      <c r="E4" s="97"/>
      <c r="F4" s="156"/>
      <c r="G4" s="155">
        <v>1360</v>
      </c>
      <c r="H4" s="161"/>
    </row>
    <row r="5" spans="1:8" x14ac:dyDescent="0.2">
      <c r="A5" s="139"/>
      <c r="B5" s="81"/>
      <c r="C5" s="81"/>
      <c r="D5" s="81"/>
      <c r="E5" s="81"/>
      <c r="F5" s="162"/>
      <c r="G5" s="162"/>
      <c r="H5" s="161"/>
    </row>
    <row r="6" spans="1:8" ht="15.75" x14ac:dyDescent="0.25">
      <c r="A6" s="139"/>
      <c r="B6" s="144"/>
      <c r="C6" s="81"/>
      <c r="D6" s="81"/>
      <c r="E6" s="81"/>
      <c r="F6" s="162"/>
      <c r="G6" s="162"/>
      <c r="H6" s="161"/>
    </row>
    <row r="7" spans="1:8" ht="15.75" x14ac:dyDescent="0.25">
      <c r="A7" s="139"/>
      <c r="B7" s="143" t="s">
        <v>55</v>
      </c>
      <c r="C7" s="143" t="s">
        <v>54</v>
      </c>
      <c r="D7" s="97"/>
      <c r="E7" s="97"/>
      <c r="F7" s="156"/>
      <c r="G7" s="163"/>
      <c r="H7" s="161"/>
    </row>
    <row r="8" spans="1:8" x14ac:dyDescent="0.2">
      <c r="A8" s="139"/>
      <c r="B8" s="97" t="s">
        <v>47</v>
      </c>
      <c r="C8" s="97" t="s">
        <v>38</v>
      </c>
      <c r="D8" s="153"/>
      <c r="E8" s="97" t="s">
        <v>46</v>
      </c>
      <c r="F8" s="159">
        <f>G4*D8/100</f>
        <v>0</v>
      </c>
      <c r="G8" s="163"/>
      <c r="H8" s="161"/>
    </row>
    <row r="9" spans="1:8" x14ac:dyDescent="0.2">
      <c r="A9" s="139"/>
      <c r="B9" s="97" t="s">
        <v>48</v>
      </c>
      <c r="C9" s="146" t="s">
        <v>39</v>
      </c>
      <c r="D9" s="153"/>
      <c r="E9" s="97" t="s">
        <v>46</v>
      </c>
      <c r="F9" s="159">
        <f>G4*D9/100</f>
        <v>0</v>
      </c>
      <c r="G9" s="163"/>
      <c r="H9" s="161"/>
    </row>
    <row r="10" spans="1:8" x14ac:dyDescent="0.2">
      <c r="A10" s="139"/>
      <c r="B10" s="97" t="s">
        <v>3</v>
      </c>
      <c r="C10" s="97" t="s">
        <v>40</v>
      </c>
      <c r="D10" s="153">
        <v>1.681</v>
      </c>
      <c r="E10" s="97" t="s">
        <v>46</v>
      </c>
      <c r="F10" s="159">
        <f>G4*D10/100</f>
        <v>22.861599999999999</v>
      </c>
      <c r="G10" s="163"/>
      <c r="H10" s="161"/>
    </row>
    <row r="11" spans="1:8" x14ac:dyDescent="0.2">
      <c r="A11" s="139"/>
      <c r="B11" s="97" t="s">
        <v>4</v>
      </c>
      <c r="C11" s="97" t="s">
        <v>39</v>
      </c>
      <c r="D11" s="153">
        <v>0.3</v>
      </c>
      <c r="E11" s="97" t="s">
        <v>46</v>
      </c>
      <c r="F11" s="159">
        <f>G4*D11/100</f>
        <v>4.08</v>
      </c>
      <c r="G11" s="163"/>
      <c r="H11" s="161"/>
    </row>
    <row r="12" spans="1:8" x14ac:dyDescent="0.2">
      <c r="A12" s="139"/>
      <c r="B12" s="212"/>
      <c r="C12" s="212"/>
      <c r="D12" s="97"/>
      <c r="E12" s="97"/>
      <c r="F12" s="154"/>
      <c r="G12" s="163"/>
      <c r="H12" s="161"/>
    </row>
    <row r="13" spans="1:8" x14ac:dyDescent="0.2">
      <c r="A13" s="139"/>
      <c r="B13" s="97" t="s">
        <v>5</v>
      </c>
      <c r="C13" s="97"/>
      <c r="D13" s="97"/>
      <c r="E13" s="97"/>
      <c r="F13" s="154">
        <v>990</v>
      </c>
      <c r="G13" s="163"/>
      <c r="H13" s="161"/>
    </row>
    <row r="14" spans="1:8" ht="15.75" x14ac:dyDescent="0.25">
      <c r="A14" s="139"/>
      <c r="B14" s="147" t="s">
        <v>41</v>
      </c>
      <c r="D14" s="97"/>
      <c r="E14" s="97"/>
      <c r="F14" s="156"/>
      <c r="G14" s="155">
        <f>ROUND(SUM(F8:F13)/0.1,0)*0.1</f>
        <v>1016.9000000000001</v>
      </c>
      <c r="H14" s="161"/>
    </row>
    <row r="15" spans="1:8" ht="15.75" x14ac:dyDescent="0.25">
      <c r="A15" s="139"/>
      <c r="B15" s="148" t="s">
        <v>49</v>
      </c>
      <c r="D15" s="156"/>
      <c r="E15" s="156"/>
      <c r="F15" s="156"/>
      <c r="G15" s="164"/>
      <c r="H15" s="161"/>
    </row>
    <row r="16" spans="1:8" ht="15.75" x14ac:dyDescent="0.25">
      <c r="A16" s="139"/>
      <c r="B16" s="97"/>
      <c r="C16" s="157" t="s">
        <v>95</v>
      </c>
      <c r="D16" s="156"/>
      <c r="E16" s="156"/>
      <c r="F16" s="156"/>
      <c r="G16" s="164"/>
      <c r="H16" s="161"/>
    </row>
    <row r="17" spans="1:8" x14ac:dyDescent="0.2">
      <c r="A17" s="139"/>
      <c r="B17" s="97"/>
      <c r="C17" s="158" t="s">
        <v>98</v>
      </c>
      <c r="D17" s="97"/>
      <c r="E17" s="97"/>
      <c r="F17" s="156" t="s">
        <v>96</v>
      </c>
      <c r="G17" s="163"/>
      <c r="H17" s="161"/>
    </row>
    <row r="18" spans="1:8" ht="15.75" x14ac:dyDescent="0.25">
      <c r="A18" s="139"/>
      <c r="B18" s="143" t="s">
        <v>42</v>
      </c>
      <c r="C18" s="97"/>
      <c r="D18" s="97"/>
      <c r="E18" s="97"/>
      <c r="F18" s="156"/>
      <c r="G18" s="163"/>
      <c r="H18" s="161"/>
    </row>
    <row r="19" spans="1:8" x14ac:dyDescent="0.2">
      <c r="A19" s="139"/>
      <c r="B19" s="145" t="s">
        <v>60</v>
      </c>
      <c r="C19" s="145"/>
      <c r="D19" s="145"/>
      <c r="E19" s="97"/>
      <c r="F19" s="154">
        <v>190</v>
      </c>
      <c r="G19" s="163"/>
      <c r="H19" s="161"/>
    </row>
    <row r="20" spans="1:8" x14ac:dyDescent="0.2">
      <c r="A20" s="139"/>
      <c r="B20" s="97" t="s">
        <v>61</v>
      </c>
      <c r="C20" s="97"/>
      <c r="D20" s="97"/>
      <c r="E20" s="97"/>
      <c r="F20" s="154">
        <v>35</v>
      </c>
      <c r="G20" s="165"/>
      <c r="H20" s="161"/>
    </row>
    <row r="21" spans="1:8" x14ac:dyDescent="0.2">
      <c r="A21" s="139"/>
      <c r="B21" s="212" t="s">
        <v>94</v>
      </c>
      <c r="C21" s="212"/>
      <c r="D21" s="212"/>
      <c r="E21" s="97"/>
      <c r="F21" s="154"/>
      <c r="G21" s="163"/>
      <c r="H21" s="161"/>
    </row>
    <row r="22" spans="1:8" ht="15.75" x14ac:dyDescent="0.25">
      <c r="A22" s="139"/>
      <c r="B22" s="147" t="s">
        <v>43</v>
      </c>
      <c r="C22" s="97"/>
      <c r="D22" s="97"/>
      <c r="E22" s="97"/>
      <c r="F22" s="156"/>
      <c r="G22" s="155">
        <f>ROUND(SUM(F19:F21)/0.1,0)*0.1</f>
        <v>225</v>
      </c>
      <c r="H22" s="161"/>
    </row>
    <row r="23" spans="1:8" ht="15.75" thickBot="1" x14ac:dyDescent="0.25">
      <c r="A23" s="139"/>
      <c r="B23" s="97"/>
      <c r="C23" s="97"/>
      <c r="D23" s="97"/>
      <c r="E23" s="97"/>
      <c r="F23" s="156"/>
      <c r="G23" s="166"/>
      <c r="H23" s="161"/>
    </row>
    <row r="24" spans="1:8" ht="17.25" thickTop="1" thickBot="1" x14ac:dyDescent="0.3">
      <c r="A24" s="139"/>
      <c r="B24" s="143" t="s">
        <v>44</v>
      </c>
      <c r="C24" s="97"/>
      <c r="D24" s="97"/>
      <c r="E24" s="97"/>
      <c r="F24" s="156"/>
      <c r="G24" s="160">
        <f>ROUND(SUM(G4+G22-G14)/0.1,0)*0.1</f>
        <v>568.1</v>
      </c>
      <c r="H24" s="161"/>
    </row>
    <row r="25" spans="1:8" ht="15.75" thickTop="1" x14ac:dyDescent="0.2">
      <c r="A25" s="149"/>
      <c r="B25" s="150"/>
      <c r="C25" s="150"/>
      <c r="D25" s="150"/>
      <c r="E25" s="150"/>
      <c r="F25" s="167"/>
      <c r="G25" s="167"/>
      <c r="H25" s="168"/>
    </row>
    <row r="26" spans="1:8" x14ac:dyDescent="0.2">
      <c r="A26" s="136"/>
      <c r="B26" s="137"/>
      <c r="C26" s="137"/>
      <c r="D26" s="137"/>
      <c r="E26" s="137"/>
      <c r="F26" s="169"/>
      <c r="G26" s="169"/>
      <c r="H26" s="170"/>
    </row>
    <row r="27" spans="1:8" ht="15.75" x14ac:dyDescent="0.25">
      <c r="A27" s="139"/>
      <c r="B27" s="140" t="s">
        <v>85</v>
      </c>
      <c r="C27" s="141"/>
      <c r="D27" s="141"/>
      <c r="E27" s="141"/>
      <c r="F27" s="171"/>
      <c r="G27" s="171"/>
      <c r="H27" s="161"/>
    </row>
    <row r="28" spans="1:8" x14ac:dyDescent="0.2">
      <c r="A28" s="139"/>
      <c r="B28" s="141"/>
      <c r="C28" s="141"/>
      <c r="D28" s="141"/>
      <c r="E28" s="141"/>
      <c r="F28" s="171"/>
      <c r="G28" s="171"/>
      <c r="H28" s="161"/>
    </row>
    <row r="29" spans="1:8" ht="15.75" x14ac:dyDescent="0.25">
      <c r="A29" s="139"/>
      <c r="B29" s="143" t="s">
        <v>2</v>
      </c>
      <c r="C29" s="97" t="s">
        <v>97</v>
      </c>
      <c r="D29" s="97"/>
      <c r="E29" s="97"/>
      <c r="F29" s="156"/>
      <c r="G29" s="155">
        <v>1510</v>
      </c>
      <c r="H29" s="161"/>
    </row>
    <row r="30" spans="1:8" x14ac:dyDescent="0.2">
      <c r="A30" s="139"/>
      <c r="B30" s="81"/>
      <c r="C30" s="81"/>
      <c r="D30" s="81"/>
      <c r="E30" s="81"/>
      <c r="F30" s="162"/>
      <c r="G30" s="162"/>
      <c r="H30" s="161"/>
    </row>
    <row r="31" spans="1:8" ht="15.75" x14ac:dyDescent="0.25">
      <c r="A31" s="139"/>
      <c r="B31" s="144"/>
      <c r="C31" s="81"/>
      <c r="D31" s="81"/>
      <c r="E31" s="81"/>
      <c r="F31" s="162"/>
      <c r="G31" s="162"/>
      <c r="H31" s="161"/>
    </row>
    <row r="32" spans="1:8" ht="15.75" x14ac:dyDescent="0.25">
      <c r="A32" s="139"/>
      <c r="B32" s="143" t="s">
        <v>55</v>
      </c>
      <c r="C32" s="143" t="s">
        <v>54</v>
      </c>
      <c r="D32" s="97"/>
      <c r="E32" s="97"/>
      <c r="F32" s="156"/>
      <c r="G32" s="163"/>
      <c r="H32" s="161"/>
    </row>
    <row r="33" spans="1:8" x14ac:dyDescent="0.2">
      <c r="A33" s="139"/>
      <c r="B33" s="97" t="s">
        <v>47</v>
      </c>
      <c r="C33" s="97" t="s">
        <v>38</v>
      </c>
      <c r="D33" s="153">
        <v>5.125</v>
      </c>
      <c r="E33" s="97" t="s">
        <v>46</v>
      </c>
      <c r="F33" s="159">
        <f>G29*D33/100</f>
        <v>77.387500000000003</v>
      </c>
      <c r="G33" s="163"/>
      <c r="H33" s="161"/>
    </row>
    <row r="34" spans="1:8" x14ac:dyDescent="0.2">
      <c r="A34" s="139"/>
      <c r="B34" s="97" t="s">
        <v>48</v>
      </c>
      <c r="C34" s="146" t="s">
        <v>39</v>
      </c>
      <c r="D34" s="153">
        <v>1.1000000000000001</v>
      </c>
      <c r="E34" s="97" t="s">
        <v>46</v>
      </c>
      <c r="F34" s="159">
        <f>G29*D34/100</f>
        <v>16.610000000000003</v>
      </c>
      <c r="G34" s="163"/>
      <c r="H34" s="161"/>
    </row>
    <row r="35" spans="1:8" x14ac:dyDescent="0.2">
      <c r="A35" s="139"/>
      <c r="B35" s="97" t="s">
        <v>3</v>
      </c>
      <c r="C35" s="97" t="s">
        <v>40</v>
      </c>
      <c r="D35" s="153">
        <v>1.681</v>
      </c>
      <c r="E35" s="97" t="s">
        <v>46</v>
      </c>
      <c r="F35" s="159">
        <f>G29*D35/100</f>
        <v>25.383099999999999</v>
      </c>
      <c r="G35" s="163"/>
      <c r="H35" s="161"/>
    </row>
    <row r="36" spans="1:8" x14ac:dyDescent="0.2">
      <c r="A36" s="139"/>
      <c r="B36" s="97" t="s">
        <v>4</v>
      </c>
      <c r="C36" s="97" t="s">
        <v>39</v>
      </c>
      <c r="D36" s="153">
        <v>0.3</v>
      </c>
      <c r="E36" s="97" t="s">
        <v>46</v>
      </c>
      <c r="F36" s="159">
        <f>G29*D36/100</f>
        <v>4.53</v>
      </c>
      <c r="G36" s="163"/>
      <c r="H36" s="161"/>
    </row>
    <row r="37" spans="1:8" x14ac:dyDescent="0.2">
      <c r="A37" s="139"/>
      <c r="B37" s="212"/>
      <c r="C37" s="212"/>
      <c r="D37" s="97"/>
      <c r="E37" s="97"/>
      <c r="F37" s="154"/>
      <c r="G37" s="163"/>
      <c r="H37" s="161"/>
    </row>
    <row r="38" spans="1:8" x14ac:dyDescent="0.2">
      <c r="A38" s="139"/>
      <c r="B38" s="97" t="s">
        <v>5</v>
      </c>
      <c r="C38" s="97"/>
      <c r="D38" s="97"/>
      <c r="E38" s="97"/>
      <c r="F38" s="154">
        <v>990</v>
      </c>
      <c r="G38" s="163"/>
      <c r="H38" s="161"/>
    </row>
    <row r="39" spans="1:8" ht="15.75" x14ac:dyDescent="0.25">
      <c r="A39" s="139"/>
      <c r="B39" s="147" t="s">
        <v>41</v>
      </c>
      <c r="C39" s="97"/>
      <c r="D39" s="97"/>
      <c r="E39" s="97"/>
      <c r="F39" s="156"/>
      <c r="G39" s="155">
        <f>ROUND(SUM(F33:F38)/0.1,0)*0.1</f>
        <v>1113.9000000000001</v>
      </c>
      <c r="H39" s="161"/>
    </row>
    <row r="40" spans="1:8" ht="15.75" x14ac:dyDescent="0.25">
      <c r="A40" s="139"/>
      <c r="B40" s="148" t="s">
        <v>49</v>
      </c>
      <c r="C40" s="97"/>
      <c r="D40" s="97"/>
      <c r="E40" s="97"/>
      <c r="F40" s="156"/>
      <c r="G40" s="164"/>
      <c r="H40" s="161"/>
    </row>
    <row r="41" spans="1:8" ht="15.75" x14ac:dyDescent="0.25">
      <c r="A41" s="139"/>
      <c r="B41" s="97"/>
      <c r="C41" s="157" t="s">
        <v>95</v>
      </c>
      <c r="D41" s="156"/>
      <c r="E41" s="156"/>
      <c r="F41" s="156"/>
      <c r="G41" s="164"/>
      <c r="H41" s="161"/>
    </row>
    <row r="42" spans="1:8" x14ac:dyDescent="0.2">
      <c r="A42" s="139"/>
      <c r="B42" s="97"/>
      <c r="C42" s="158" t="s">
        <v>98</v>
      </c>
      <c r="D42" s="97"/>
      <c r="E42" s="97"/>
      <c r="F42" s="156" t="s">
        <v>96</v>
      </c>
      <c r="G42" s="163"/>
      <c r="H42" s="161"/>
    </row>
    <row r="43" spans="1:8" ht="15.75" x14ac:dyDescent="0.25">
      <c r="A43" s="139"/>
      <c r="B43" s="143" t="s">
        <v>42</v>
      </c>
      <c r="C43" s="97"/>
      <c r="D43" s="97"/>
      <c r="E43" s="97"/>
      <c r="F43" s="156"/>
      <c r="G43" s="163"/>
      <c r="H43" s="161"/>
    </row>
    <row r="44" spans="1:8" x14ac:dyDescent="0.2">
      <c r="A44" s="139"/>
      <c r="B44" s="145" t="s">
        <v>60</v>
      </c>
      <c r="C44" s="145"/>
      <c r="D44" s="145"/>
      <c r="E44" s="97"/>
      <c r="F44" s="154">
        <v>190</v>
      </c>
      <c r="G44" s="163"/>
      <c r="H44" s="161"/>
    </row>
    <row r="45" spans="1:8" x14ac:dyDescent="0.2">
      <c r="A45" s="139"/>
      <c r="B45" s="97" t="s">
        <v>61</v>
      </c>
      <c r="C45" s="97"/>
      <c r="D45" s="97"/>
      <c r="E45" s="97"/>
      <c r="F45" s="154">
        <v>35</v>
      </c>
      <c r="G45" s="165"/>
      <c r="H45" s="161"/>
    </row>
    <row r="46" spans="1:8" x14ac:dyDescent="0.2">
      <c r="A46" s="139"/>
      <c r="B46" s="212" t="s">
        <v>94</v>
      </c>
      <c r="C46" s="212"/>
      <c r="D46" s="212"/>
      <c r="E46" s="97"/>
      <c r="F46" s="154">
        <v>10</v>
      </c>
      <c r="G46" s="163"/>
      <c r="H46" s="161"/>
    </row>
    <row r="47" spans="1:8" ht="15.75" x14ac:dyDescent="0.25">
      <c r="A47" s="139"/>
      <c r="B47" s="147" t="s">
        <v>43</v>
      </c>
      <c r="C47" s="97"/>
      <c r="D47" s="97"/>
      <c r="E47" s="97"/>
      <c r="F47" s="156"/>
      <c r="G47" s="155">
        <f>ROUND(SUM(F44:F46)/0.1,0)*0.1</f>
        <v>235</v>
      </c>
      <c r="H47" s="161"/>
    </row>
    <row r="48" spans="1:8" ht="15.75" thickBot="1" x14ac:dyDescent="0.25">
      <c r="A48" s="139"/>
      <c r="B48" s="97"/>
      <c r="C48" s="97"/>
      <c r="D48" s="97"/>
      <c r="E48" s="97"/>
      <c r="F48" s="156"/>
      <c r="G48" s="166"/>
      <c r="H48" s="161"/>
    </row>
    <row r="49" spans="1:8" ht="17.25" thickTop="1" thickBot="1" x14ac:dyDescent="0.3">
      <c r="A49" s="139"/>
      <c r="B49" s="143" t="s">
        <v>44</v>
      </c>
      <c r="C49" s="97"/>
      <c r="D49" s="97"/>
      <c r="E49" s="97"/>
      <c r="F49" s="156"/>
      <c r="G49" s="160">
        <f>ROUND(SUM(G29+G47-G39)/0.1,0)*0.1</f>
        <v>631.1</v>
      </c>
      <c r="H49" s="161"/>
    </row>
    <row r="50" spans="1:8" ht="15.75" thickTop="1" x14ac:dyDescent="0.2">
      <c r="A50" s="149"/>
      <c r="B50" s="150"/>
      <c r="C50" s="150"/>
      <c r="D50" s="150"/>
      <c r="E50" s="150"/>
      <c r="F50" s="167"/>
      <c r="G50" s="167"/>
      <c r="H50" s="168"/>
    </row>
    <row r="51" spans="1:8" x14ac:dyDescent="0.2">
      <c r="A51" s="136"/>
      <c r="B51" s="137"/>
      <c r="C51" s="137"/>
      <c r="D51" s="137"/>
      <c r="E51" s="137"/>
      <c r="F51" s="169"/>
      <c r="G51" s="169"/>
      <c r="H51" s="170"/>
    </row>
    <row r="52" spans="1:8" ht="15.75" x14ac:dyDescent="0.25">
      <c r="A52" s="139"/>
      <c r="B52" s="140" t="s">
        <v>86</v>
      </c>
      <c r="C52" s="141"/>
      <c r="D52" s="141"/>
      <c r="E52" s="141"/>
      <c r="F52" s="171"/>
      <c r="G52" s="171"/>
      <c r="H52" s="161"/>
    </row>
    <row r="53" spans="1:8" x14ac:dyDescent="0.2">
      <c r="A53" s="139"/>
      <c r="B53" s="151" t="s">
        <v>87</v>
      </c>
      <c r="C53" s="141"/>
      <c r="D53" s="141"/>
      <c r="E53" s="141"/>
      <c r="F53" s="171"/>
      <c r="G53" s="171"/>
      <c r="H53" s="161"/>
    </row>
    <row r="54" spans="1:8" x14ac:dyDescent="0.2">
      <c r="A54" s="139"/>
      <c r="B54" s="141"/>
      <c r="C54" s="141"/>
      <c r="D54" s="141"/>
      <c r="E54" s="141"/>
      <c r="F54" s="171"/>
      <c r="G54" s="171"/>
      <c r="H54" s="161"/>
    </row>
    <row r="55" spans="1:8" ht="15.75" x14ac:dyDescent="0.25">
      <c r="A55" s="139"/>
      <c r="B55" s="143" t="s">
        <v>2</v>
      </c>
      <c r="C55" s="97" t="s">
        <v>93</v>
      </c>
      <c r="D55" s="97"/>
      <c r="E55" s="97"/>
      <c r="F55" s="156"/>
      <c r="G55" s="155">
        <v>1270</v>
      </c>
      <c r="H55" s="161"/>
    </row>
    <row r="56" spans="1:8" x14ac:dyDescent="0.2">
      <c r="A56" s="139"/>
      <c r="B56" s="81"/>
      <c r="C56" s="81"/>
      <c r="D56" s="81"/>
      <c r="E56" s="81"/>
      <c r="F56" s="162"/>
      <c r="G56" s="162"/>
      <c r="H56" s="161"/>
    </row>
    <row r="57" spans="1:8" ht="15.75" x14ac:dyDescent="0.25">
      <c r="A57" s="139"/>
      <c r="B57" s="144"/>
      <c r="C57" s="81"/>
      <c r="D57" s="81"/>
      <c r="E57" s="81"/>
      <c r="F57" s="162"/>
      <c r="G57" s="162"/>
      <c r="H57" s="161"/>
    </row>
    <row r="58" spans="1:8" ht="15.75" x14ac:dyDescent="0.25">
      <c r="A58" s="139"/>
      <c r="B58" s="143" t="s">
        <v>55</v>
      </c>
      <c r="C58" s="143" t="s">
        <v>54</v>
      </c>
      <c r="D58" s="97"/>
      <c r="E58" s="97"/>
      <c r="F58" s="156"/>
      <c r="G58" s="163"/>
      <c r="H58" s="161"/>
    </row>
    <row r="59" spans="1:8" x14ac:dyDescent="0.2">
      <c r="A59" s="139"/>
      <c r="B59" s="97" t="s">
        <v>47</v>
      </c>
      <c r="C59" s="97" t="s">
        <v>38</v>
      </c>
      <c r="D59" s="153">
        <v>5.125</v>
      </c>
      <c r="E59" s="97" t="s">
        <v>46</v>
      </c>
      <c r="F59" s="159">
        <f>G55*D59/100</f>
        <v>65.087500000000006</v>
      </c>
      <c r="G59" s="163"/>
      <c r="H59" s="161"/>
    </row>
    <row r="60" spans="1:8" x14ac:dyDescent="0.2">
      <c r="A60" s="139"/>
      <c r="B60" s="97" t="s">
        <v>48</v>
      </c>
      <c r="C60" s="146" t="s">
        <v>39</v>
      </c>
      <c r="D60" s="153">
        <v>1.1000000000000001</v>
      </c>
      <c r="E60" s="97" t="s">
        <v>46</v>
      </c>
      <c r="F60" s="159">
        <f>G55*D60/100</f>
        <v>13.97</v>
      </c>
      <c r="G60" s="163"/>
      <c r="H60" s="161"/>
    </row>
    <row r="61" spans="1:8" x14ac:dyDescent="0.2">
      <c r="A61" s="139"/>
      <c r="B61" s="97" t="s">
        <v>3</v>
      </c>
      <c r="C61" s="97" t="s">
        <v>40</v>
      </c>
      <c r="D61" s="153">
        <v>1.681</v>
      </c>
      <c r="E61" s="97" t="s">
        <v>46</v>
      </c>
      <c r="F61" s="159">
        <f>G55*D61/100</f>
        <v>21.348699999999997</v>
      </c>
      <c r="G61" s="163"/>
      <c r="H61" s="161"/>
    </row>
    <row r="62" spans="1:8" x14ac:dyDescent="0.2">
      <c r="A62" s="139"/>
      <c r="B62" s="97" t="s">
        <v>4</v>
      </c>
      <c r="C62" s="97" t="s">
        <v>39</v>
      </c>
      <c r="D62" s="153">
        <v>0.3</v>
      </c>
      <c r="E62" s="97" t="s">
        <v>46</v>
      </c>
      <c r="F62" s="159">
        <f>G55*D62/100</f>
        <v>3.81</v>
      </c>
      <c r="G62" s="163"/>
      <c r="H62" s="161"/>
    </row>
    <row r="63" spans="1:8" x14ac:dyDescent="0.2">
      <c r="A63" s="139"/>
      <c r="B63" s="212"/>
      <c r="C63" s="212"/>
      <c r="D63" s="97"/>
      <c r="E63" s="97"/>
      <c r="F63" s="154"/>
      <c r="G63" s="163"/>
      <c r="H63" s="161"/>
    </row>
    <row r="64" spans="1:8" x14ac:dyDescent="0.2">
      <c r="A64" s="139"/>
      <c r="B64" s="97" t="s">
        <v>5</v>
      </c>
      <c r="C64" s="97"/>
      <c r="D64" s="97"/>
      <c r="E64" s="97"/>
      <c r="F64" s="154">
        <v>990</v>
      </c>
      <c r="G64" s="163"/>
      <c r="H64" s="161"/>
    </row>
    <row r="65" spans="1:8" ht="15.75" x14ac:dyDescent="0.25">
      <c r="A65" s="139"/>
      <c r="B65" s="147" t="s">
        <v>41</v>
      </c>
      <c r="C65" s="97"/>
      <c r="D65" s="97"/>
      <c r="E65" s="97"/>
      <c r="F65" s="156"/>
      <c r="G65" s="155">
        <f>ROUND(SUM(F59:F64)/0.1,0)*0.1</f>
        <v>1094.2</v>
      </c>
      <c r="H65" s="161"/>
    </row>
    <row r="66" spans="1:8" ht="15.75" x14ac:dyDescent="0.25">
      <c r="A66" s="139"/>
      <c r="B66" s="148" t="s">
        <v>49</v>
      </c>
      <c r="C66" s="97"/>
      <c r="D66" s="97"/>
      <c r="E66" s="97"/>
      <c r="F66" s="156"/>
      <c r="G66" s="164"/>
      <c r="H66" s="161"/>
    </row>
    <row r="67" spans="1:8" ht="15.75" x14ac:dyDescent="0.25">
      <c r="A67" s="139"/>
      <c r="B67" s="97"/>
      <c r="C67" s="157" t="s">
        <v>95</v>
      </c>
      <c r="D67" s="156"/>
      <c r="E67" s="156"/>
      <c r="F67" s="156"/>
      <c r="G67" s="164"/>
      <c r="H67" s="161"/>
    </row>
    <row r="68" spans="1:8" x14ac:dyDescent="0.2">
      <c r="A68" s="139"/>
      <c r="B68" s="97"/>
      <c r="C68" s="158" t="s">
        <v>98</v>
      </c>
      <c r="D68" s="97"/>
      <c r="E68" s="97"/>
      <c r="F68" s="156" t="s">
        <v>96</v>
      </c>
      <c r="G68" s="163"/>
      <c r="H68" s="161"/>
    </row>
    <row r="69" spans="1:8" ht="15.75" x14ac:dyDescent="0.25">
      <c r="A69" s="139"/>
      <c r="B69" s="143" t="s">
        <v>42</v>
      </c>
      <c r="C69" s="97"/>
      <c r="D69" s="97"/>
      <c r="E69" s="97"/>
      <c r="F69" s="156"/>
      <c r="G69" s="163"/>
      <c r="H69" s="161"/>
    </row>
    <row r="70" spans="1:8" x14ac:dyDescent="0.2">
      <c r="A70" s="139"/>
      <c r="B70" s="145" t="s">
        <v>60</v>
      </c>
      <c r="C70" s="145"/>
      <c r="D70" s="145"/>
      <c r="E70" s="97"/>
      <c r="F70" s="154">
        <v>190</v>
      </c>
      <c r="G70" s="163"/>
      <c r="H70" s="161"/>
    </row>
    <row r="71" spans="1:8" x14ac:dyDescent="0.2">
      <c r="A71" s="139"/>
      <c r="B71" s="97" t="s">
        <v>61</v>
      </c>
      <c r="C71" s="97"/>
      <c r="D71" s="97"/>
      <c r="E71" s="97"/>
      <c r="F71" s="154">
        <v>179</v>
      </c>
      <c r="G71" s="165"/>
      <c r="H71" s="161"/>
    </row>
    <row r="72" spans="1:8" x14ac:dyDescent="0.2">
      <c r="A72" s="139"/>
      <c r="B72" s="212" t="s">
        <v>94</v>
      </c>
      <c r="C72" s="212"/>
      <c r="D72" s="212"/>
      <c r="E72" s="97"/>
      <c r="F72" s="154"/>
      <c r="G72" s="163"/>
      <c r="H72" s="161"/>
    </row>
    <row r="73" spans="1:8" ht="15.75" x14ac:dyDescent="0.25">
      <c r="A73" s="139"/>
      <c r="B73" s="147" t="s">
        <v>43</v>
      </c>
      <c r="C73" s="97"/>
      <c r="D73" s="97"/>
      <c r="E73" s="97"/>
      <c r="F73" s="156"/>
      <c r="G73" s="155">
        <f>ROUND(SUM(F70:F72)/0.1,0)*0.1</f>
        <v>369</v>
      </c>
      <c r="H73" s="161"/>
    </row>
    <row r="74" spans="1:8" ht="15.75" thickBot="1" x14ac:dyDescent="0.25">
      <c r="A74" s="139"/>
      <c r="B74" s="97"/>
      <c r="C74" s="97"/>
      <c r="D74" s="97"/>
      <c r="E74" s="97"/>
      <c r="F74" s="156"/>
      <c r="G74" s="166"/>
      <c r="H74" s="161"/>
    </row>
    <row r="75" spans="1:8" ht="17.25" thickTop="1" thickBot="1" x14ac:dyDescent="0.3">
      <c r="A75" s="139"/>
      <c r="B75" s="143" t="s">
        <v>44</v>
      </c>
      <c r="C75" s="97"/>
      <c r="D75" s="97"/>
      <c r="E75" s="97"/>
      <c r="F75" s="156"/>
      <c r="G75" s="160">
        <f>ROUND(SUM(G55+G73-G65)/0.1,0)*0.1</f>
        <v>544.80000000000007</v>
      </c>
      <c r="H75" s="161"/>
    </row>
    <row r="76" spans="1:8" ht="15.75" thickTop="1" x14ac:dyDescent="0.2">
      <c r="A76" s="149"/>
      <c r="B76" s="150"/>
      <c r="C76" s="150"/>
      <c r="D76" s="150"/>
      <c r="E76" s="150"/>
      <c r="F76" s="167"/>
      <c r="G76" s="167"/>
      <c r="H76" s="168"/>
    </row>
    <row r="77" spans="1:8" x14ac:dyDescent="0.2">
      <c r="A77" s="136"/>
      <c r="B77" s="137"/>
      <c r="C77" s="137"/>
      <c r="D77" s="137"/>
      <c r="E77" s="137"/>
      <c r="F77" s="169"/>
      <c r="G77" s="169"/>
      <c r="H77" s="170"/>
    </row>
    <row r="78" spans="1:8" ht="15.75" x14ac:dyDescent="0.25">
      <c r="A78" s="139"/>
      <c r="B78" s="140" t="s">
        <v>86</v>
      </c>
      <c r="C78" s="141"/>
      <c r="D78" s="141"/>
      <c r="E78" s="141"/>
      <c r="F78" s="171"/>
      <c r="G78" s="171"/>
      <c r="H78" s="161"/>
    </row>
    <row r="79" spans="1:8" x14ac:dyDescent="0.2">
      <c r="A79" s="139"/>
      <c r="B79" s="151" t="s">
        <v>88</v>
      </c>
      <c r="C79" s="141"/>
      <c r="D79" s="141"/>
      <c r="E79" s="141"/>
      <c r="F79" s="171"/>
      <c r="G79" s="171"/>
      <c r="H79" s="161"/>
    </row>
    <row r="80" spans="1:8" x14ac:dyDescent="0.2">
      <c r="A80" s="139"/>
      <c r="B80" s="141"/>
      <c r="C80" s="141"/>
      <c r="D80" s="141"/>
      <c r="E80" s="141"/>
      <c r="F80" s="171"/>
      <c r="G80" s="171"/>
      <c r="H80" s="161"/>
    </row>
    <row r="81" spans="1:8" ht="15.75" x14ac:dyDescent="0.25">
      <c r="A81" s="139"/>
      <c r="B81" s="143" t="s">
        <v>2</v>
      </c>
      <c r="C81" s="97" t="s">
        <v>92</v>
      </c>
      <c r="D81" s="97"/>
      <c r="E81" s="97"/>
      <c r="F81" s="156"/>
      <c r="G81" s="155">
        <v>1270</v>
      </c>
      <c r="H81" s="161"/>
    </row>
    <row r="82" spans="1:8" x14ac:dyDescent="0.2">
      <c r="A82" s="139"/>
      <c r="B82" s="81"/>
      <c r="C82" s="81"/>
      <c r="D82" s="81"/>
      <c r="E82" s="81"/>
      <c r="F82" s="162"/>
      <c r="G82" s="162"/>
      <c r="H82" s="161"/>
    </row>
    <row r="83" spans="1:8" ht="15.75" x14ac:dyDescent="0.25">
      <c r="A83" s="139"/>
      <c r="B83" s="144"/>
      <c r="C83" s="81"/>
      <c r="D83" s="81"/>
      <c r="E83" s="81"/>
      <c r="F83" s="162"/>
      <c r="G83" s="162"/>
      <c r="H83" s="161"/>
    </row>
    <row r="84" spans="1:8" ht="15.75" x14ac:dyDescent="0.25">
      <c r="A84" s="139"/>
      <c r="B84" s="143" t="s">
        <v>55</v>
      </c>
      <c r="C84" s="143" t="s">
        <v>54</v>
      </c>
      <c r="D84" s="97"/>
      <c r="E84" s="97"/>
      <c r="F84" s="156"/>
      <c r="G84" s="163"/>
      <c r="H84" s="161"/>
    </row>
    <row r="85" spans="1:8" x14ac:dyDescent="0.2">
      <c r="A85" s="139"/>
      <c r="B85" s="97" t="s">
        <v>47</v>
      </c>
      <c r="C85" s="97" t="s">
        <v>38</v>
      </c>
      <c r="D85" s="153">
        <v>5.125</v>
      </c>
      <c r="E85" s="97" t="s">
        <v>46</v>
      </c>
      <c r="F85" s="159">
        <f>G81*D85/100</f>
        <v>65.087500000000006</v>
      </c>
      <c r="G85" s="163"/>
      <c r="H85" s="161"/>
    </row>
    <row r="86" spans="1:8" x14ac:dyDescent="0.2">
      <c r="A86" s="139"/>
      <c r="B86" s="97" t="s">
        <v>48</v>
      </c>
      <c r="C86" s="146" t="s">
        <v>39</v>
      </c>
      <c r="D86" s="153">
        <v>1.1000000000000001</v>
      </c>
      <c r="E86" s="97" t="s">
        <v>46</v>
      </c>
      <c r="F86" s="159">
        <f>G81*D86/100</f>
        <v>13.97</v>
      </c>
      <c r="G86" s="163"/>
      <c r="H86" s="161"/>
    </row>
    <row r="87" spans="1:8" x14ac:dyDescent="0.2">
      <c r="A87" s="139"/>
      <c r="B87" s="97" t="s">
        <v>3</v>
      </c>
      <c r="C87" s="97" t="s">
        <v>40</v>
      </c>
      <c r="D87" s="153">
        <v>1.681</v>
      </c>
      <c r="E87" s="97" t="s">
        <v>46</v>
      </c>
      <c r="F87" s="159">
        <f>G81*D87/100</f>
        <v>21.348699999999997</v>
      </c>
      <c r="G87" s="163"/>
      <c r="H87" s="161"/>
    </row>
    <row r="88" spans="1:8" x14ac:dyDescent="0.2">
      <c r="A88" s="139"/>
      <c r="B88" s="97" t="s">
        <v>4</v>
      </c>
      <c r="C88" s="97" t="s">
        <v>39</v>
      </c>
      <c r="D88" s="153">
        <v>0.3</v>
      </c>
      <c r="E88" s="97" t="s">
        <v>46</v>
      </c>
      <c r="F88" s="159">
        <f>G81*D88/100</f>
        <v>3.81</v>
      </c>
      <c r="G88" s="163"/>
      <c r="H88" s="161"/>
    </row>
    <row r="89" spans="1:8" x14ac:dyDescent="0.2">
      <c r="A89" s="139"/>
      <c r="B89" s="212"/>
      <c r="C89" s="212"/>
      <c r="D89" s="97"/>
      <c r="E89" s="97"/>
      <c r="F89" s="154"/>
      <c r="G89" s="163"/>
      <c r="H89" s="161"/>
    </row>
    <row r="90" spans="1:8" x14ac:dyDescent="0.2">
      <c r="A90" s="139"/>
      <c r="B90" s="97" t="s">
        <v>5</v>
      </c>
      <c r="C90" s="97"/>
      <c r="D90" s="97"/>
      <c r="E90" s="97"/>
      <c r="F90" s="154">
        <v>645</v>
      </c>
      <c r="G90" s="163"/>
      <c r="H90" s="161"/>
    </row>
    <row r="91" spans="1:8" ht="15.75" x14ac:dyDescent="0.25">
      <c r="A91" s="139"/>
      <c r="B91" s="147" t="s">
        <v>41</v>
      </c>
      <c r="C91" s="97"/>
      <c r="D91" s="97"/>
      <c r="E91" s="97"/>
      <c r="F91" s="156"/>
      <c r="G91" s="155">
        <f>ROUND(SUM(F85:F90)/0.1,0)*0.1</f>
        <v>749.2</v>
      </c>
      <c r="H91" s="161"/>
    </row>
    <row r="92" spans="1:8" ht="15.75" x14ac:dyDescent="0.25">
      <c r="A92" s="139"/>
      <c r="B92" s="148" t="s">
        <v>49</v>
      </c>
      <c r="C92" s="97"/>
      <c r="D92" s="97"/>
      <c r="E92" s="97"/>
      <c r="F92" s="156"/>
      <c r="G92" s="164"/>
      <c r="H92" s="161"/>
    </row>
    <row r="93" spans="1:8" ht="15.75" x14ac:dyDescent="0.25">
      <c r="A93" s="139"/>
      <c r="B93" s="97"/>
      <c r="C93" s="157" t="s">
        <v>91</v>
      </c>
      <c r="D93" s="97"/>
      <c r="E93" s="97"/>
      <c r="F93" s="156"/>
      <c r="G93" s="164"/>
      <c r="H93" s="161"/>
    </row>
    <row r="94" spans="1:8" x14ac:dyDescent="0.2">
      <c r="A94" s="139"/>
      <c r="B94" s="97"/>
      <c r="C94" s="158" t="s">
        <v>98</v>
      </c>
      <c r="D94" s="97"/>
      <c r="E94" s="97"/>
      <c r="F94" s="156" t="s">
        <v>96</v>
      </c>
      <c r="G94" s="163"/>
      <c r="H94" s="161"/>
    </row>
    <row r="95" spans="1:8" ht="15.75" x14ac:dyDescent="0.25">
      <c r="A95" s="139"/>
      <c r="B95" s="143" t="s">
        <v>42</v>
      </c>
      <c r="C95" s="97"/>
      <c r="D95" s="97"/>
      <c r="E95" s="97"/>
      <c r="F95" s="156"/>
      <c r="G95" s="163"/>
      <c r="H95" s="161"/>
    </row>
    <row r="96" spans="1:8" x14ac:dyDescent="0.2">
      <c r="A96" s="139"/>
      <c r="B96" s="145" t="s">
        <v>60</v>
      </c>
      <c r="C96" s="145"/>
      <c r="D96" s="145"/>
      <c r="E96" s="97"/>
      <c r="F96" s="154">
        <v>190</v>
      </c>
      <c r="G96" s="163"/>
      <c r="H96" s="161"/>
    </row>
    <row r="97" spans="1:8" x14ac:dyDescent="0.2">
      <c r="A97" s="139"/>
      <c r="B97" s="97" t="s">
        <v>61</v>
      </c>
      <c r="C97" s="97"/>
      <c r="D97" s="97"/>
      <c r="E97" s="97"/>
      <c r="F97" s="154">
        <v>179</v>
      </c>
      <c r="G97" s="165"/>
      <c r="H97" s="161"/>
    </row>
    <row r="98" spans="1:8" x14ac:dyDescent="0.2">
      <c r="A98" s="139"/>
      <c r="B98" s="212" t="s">
        <v>84</v>
      </c>
      <c r="C98" s="212"/>
      <c r="D98" s="97"/>
      <c r="E98" s="97"/>
      <c r="F98" s="154"/>
      <c r="G98" s="163"/>
      <c r="H98" s="161"/>
    </row>
    <row r="99" spans="1:8" ht="15.75" x14ac:dyDescent="0.25">
      <c r="A99" s="139"/>
      <c r="B99" s="147" t="s">
        <v>43</v>
      </c>
      <c r="C99" s="97"/>
      <c r="D99" s="97"/>
      <c r="E99" s="97"/>
      <c r="F99" s="156"/>
      <c r="G99" s="155">
        <f>ROUND(SUM(F96:F98)/0.1,0)*0.1</f>
        <v>369</v>
      </c>
      <c r="H99" s="161"/>
    </row>
    <row r="100" spans="1:8" ht="15.75" thickBot="1" x14ac:dyDescent="0.25">
      <c r="A100" s="139"/>
      <c r="B100" s="97"/>
      <c r="C100" s="97"/>
      <c r="D100" s="97"/>
      <c r="E100" s="97"/>
      <c r="F100" s="156"/>
      <c r="G100" s="166"/>
      <c r="H100" s="161"/>
    </row>
    <row r="101" spans="1:8" ht="17.25" thickTop="1" thickBot="1" x14ac:dyDescent="0.3">
      <c r="A101" s="139"/>
      <c r="B101" s="143" t="s">
        <v>44</v>
      </c>
      <c r="C101" s="97"/>
      <c r="D101" s="97"/>
      <c r="E101" s="97"/>
      <c r="F101" s="156"/>
      <c r="G101" s="160">
        <f>ROUND(SUM(G81+G99-G91)/0.1,0)*0.1</f>
        <v>889.80000000000007</v>
      </c>
      <c r="H101" s="161"/>
    </row>
    <row r="102" spans="1:8" ht="15.75" thickTop="1" x14ac:dyDescent="0.2">
      <c r="A102" s="149"/>
      <c r="B102" s="150"/>
      <c r="C102" s="150"/>
      <c r="D102" s="150"/>
      <c r="E102" s="150"/>
      <c r="F102" s="167"/>
      <c r="G102" s="167"/>
      <c r="H102" s="168"/>
    </row>
    <row r="103" spans="1:8" x14ac:dyDescent="0.2">
      <c r="F103" s="172"/>
      <c r="G103" s="172"/>
      <c r="H103" s="172"/>
    </row>
    <row r="104" spans="1:8" x14ac:dyDescent="0.2">
      <c r="F104" s="172"/>
      <c r="G104" s="172"/>
      <c r="H104" s="172"/>
    </row>
    <row r="105" spans="1:8" x14ac:dyDescent="0.2">
      <c r="F105" s="172"/>
      <c r="G105" s="172"/>
      <c r="H105" s="172"/>
    </row>
    <row r="106" spans="1:8" x14ac:dyDescent="0.2">
      <c r="F106" s="172"/>
      <c r="G106" s="172"/>
      <c r="H106" s="172"/>
    </row>
    <row r="107" spans="1:8" x14ac:dyDescent="0.2">
      <c r="F107" s="172"/>
      <c r="G107" s="172"/>
      <c r="H107" s="172"/>
    </row>
    <row r="108" spans="1:8" x14ac:dyDescent="0.2">
      <c r="F108" s="172"/>
      <c r="G108" s="172"/>
      <c r="H108" s="172"/>
    </row>
  </sheetData>
  <mergeCells count="8">
    <mergeCell ref="B72:D72"/>
    <mergeCell ref="B89:C89"/>
    <mergeCell ref="B98:C98"/>
    <mergeCell ref="B12:C12"/>
    <mergeCell ref="B37:C37"/>
    <mergeCell ref="B63:C63"/>
    <mergeCell ref="B21:D21"/>
    <mergeCell ref="B46:D46"/>
  </mergeCells>
  <hyperlinks>
    <hyperlink ref="C68" r:id="rId1" display="https://www.luzernerbauern.ch/dienstleistungen/bildung.html "/>
    <hyperlink ref="C42" r:id="rId2" display="https://www.luzernerbauern.ch/dienstleistungen/bildung.html "/>
    <hyperlink ref="C17" r:id="rId3" display="https://www.luzernerbauern.ch/dienstleistungen/bildung.html "/>
    <hyperlink ref="C94" r:id="rId4" display="https://www.luzernerbauern.ch/dienstleistungen/bildung.html "/>
  </hyperlinks>
  <pageMargins left="0.7" right="0.7" top="0.78740157499999996" bottom="0.78740157499999996" header="0.3" footer="0.3"/>
  <pageSetup paperSize="9" scale="78" orientation="portrait" horizontalDpi="4294967293" verticalDpi="1200" r:id="rId5"/>
  <rowBreaks count="1" manualBreakCount="1">
    <brk id="50" max="16383" man="1"/>
  </rowBreaks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topLeftCell="A23" workbookViewId="0">
      <selection activeCell="A20" sqref="A20:B20"/>
    </sheetView>
  </sheetViews>
  <sheetFormatPr baseColWidth="10" defaultColWidth="11.5546875" defaultRowHeight="14.25" x14ac:dyDescent="0.2"/>
  <cols>
    <col min="1" max="1" width="21.33203125" style="1" customWidth="1"/>
    <col min="2" max="2" width="9.44140625" style="1" customWidth="1"/>
    <col min="3" max="3" width="10.21875" style="1" bestFit="1" customWidth="1"/>
    <col min="4" max="4" width="12.33203125" style="1" bestFit="1" customWidth="1"/>
    <col min="5" max="5" width="8.5546875" style="1" customWidth="1"/>
    <col min="6" max="6" width="13.77734375" style="1" customWidth="1"/>
    <col min="7" max="16384" width="11.5546875" style="1"/>
  </cols>
  <sheetData>
    <row r="1" spans="1:8" ht="23.25" customHeight="1" x14ac:dyDescent="0.2">
      <c r="A1" s="177" t="s">
        <v>59</v>
      </c>
      <c r="B1" s="178"/>
      <c r="C1" s="178"/>
      <c r="D1" s="178"/>
      <c r="E1" s="178"/>
      <c r="F1" s="179"/>
    </row>
    <row r="2" spans="1:8" ht="24" customHeight="1" x14ac:dyDescent="0.25">
      <c r="A2" s="101"/>
      <c r="B2" s="101"/>
      <c r="C2" s="101"/>
      <c r="D2" s="101"/>
      <c r="E2" s="101"/>
      <c r="F2" s="101"/>
    </row>
    <row r="3" spans="1:8" ht="15" x14ac:dyDescent="0.25">
      <c r="A3" s="102" t="s">
        <v>36</v>
      </c>
      <c r="B3" s="188" t="str">
        <f>Dateneingaben!B15</f>
        <v>August</v>
      </c>
      <c r="C3" s="189"/>
      <c r="D3" s="101"/>
      <c r="E3" s="101"/>
      <c r="F3" s="101"/>
    </row>
    <row r="4" spans="1:8" ht="15" x14ac:dyDescent="0.25">
      <c r="A4" s="102" t="s">
        <v>37</v>
      </c>
      <c r="B4" s="188">
        <f>Dateneingaben!A15</f>
        <v>0</v>
      </c>
      <c r="C4" s="189"/>
      <c r="D4" s="101"/>
      <c r="E4" s="101"/>
      <c r="F4" s="101"/>
    </row>
    <row r="5" spans="1:8" ht="15" x14ac:dyDescent="0.25">
      <c r="A5" s="69"/>
      <c r="B5" s="69"/>
      <c r="C5" s="69"/>
      <c r="D5" s="69"/>
      <c r="E5" s="69"/>
      <c r="F5" s="69"/>
    </row>
    <row r="6" spans="1:8" ht="15" x14ac:dyDescent="0.25">
      <c r="A6" s="102" t="s">
        <v>52</v>
      </c>
      <c r="B6" s="186">
        <f>Dateneingaben!B6</f>
        <v>0</v>
      </c>
      <c r="C6" s="187"/>
      <c r="D6" s="74" t="s">
        <v>45</v>
      </c>
      <c r="E6" s="186">
        <f>Dateneingaben!E6</f>
        <v>0</v>
      </c>
      <c r="F6" s="187"/>
    </row>
    <row r="7" spans="1:8" ht="15" x14ac:dyDescent="0.25">
      <c r="A7" s="103" t="s">
        <v>53</v>
      </c>
      <c r="B7" s="186">
        <f>Dateneingaben!B7</f>
        <v>0</v>
      </c>
      <c r="C7" s="187"/>
      <c r="D7" s="74" t="s">
        <v>0</v>
      </c>
      <c r="E7" s="186">
        <f>Dateneingaben!E7</f>
        <v>0</v>
      </c>
      <c r="F7" s="187"/>
    </row>
    <row r="8" spans="1:8" ht="15" x14ac:dyDescent="0.25">
      <c r="A8" s="67"/>
      <c r="B8" s="67"/>
      <c r="C8" s="67"/>
      <c r="D8" s="74" t="s">
        <v>28</v>
      </c>
      <c r="E8" s="183">
        <f>Dateneingaben!E8</f>
        <v>0</v>
      </c>
      <c r="F8" s="184"/>
    </row>
    <row r="9" spans="1:8" s="21" customFormat="1" ht="15" x14ac:dyDescent="0.25">
      <c r="A9" s="79"/>
      <c r="B9" s="104"/>
      <c r="C9" s="79"/>
      <c r="D9" s="74" t="s">
        <v>51</v>
      </c>
      <c r="E9" s="105">
        <f>Dateneingaben!E9</f>
        <v>0</v>
      </c>
      <c r="F9" s="77"/>
    </row>
    <row r="10" spans="1:8" s="21" customFormat="1" ht="15" x14ac:dyDescent="0.25">
      <c r="A10" s="106"/>
      <c r="B10" s="77"/>
      <c r="C10" s="80"/>
      <c r="D10" s="77"/>
      <c r="E10" s="77"/>
      <c r="F10" s="77"/>
    </row>
    <row r="11" spans="1:8" s="21" customFormat="1" x14ac:dyDescent="0.2">
      <c r="A11" s="107"/>
      <c r="B11" s="77"/>
      <c r="C11" s="80"/>
      <c r="D11" s="77"/>
      <c r="E11" s="77"/>
      <c r="F11" s="77"/>
    </row>
    <row r="12" spans="1:8" ht="15" x14ac:dyDescent="0.25">
      <c r="A12" s="69" t="s">
        <v>2</v>
      </c>
      <c r="B12" s="1" t="s">
        <v>89</v>
      </c>
      <c r="C12" s="152">
        <f>+E21</f>
        <v>990</v>
      </c>
      <c r="D12" s="1" t="s">
        <v>90</v>
      </c>
      <c r="E12" s="67"/>
      <c r="F12" s="122">
        <f>Dateneingaben!C15</f>
        <v>0</v>
      </c>
    </row>
    <row r="13" spans="1:8" s="21" customFormat="1" x14ac:dyDescent="0.2">
      <c r="A13" s="77"/>
      <c r="B13" s="77"/>
      <c r="C13" s="77"/>
      <c r="D13" s="77"/>
      <c r="E13" s="77"/>
      <c r="F13" s="77"/>
    </row>
    <row r="14" spans="1:8" s="21" customFormat="1" ht="15" x14ac:dyDescent="0.25">
      <c r="A14" s="106"/>
      <c r="B14" s="77"/>
      <c r="C14" s="77"/>
      <c r="D14" s="77"/>
      <c r="E14" s="77"/>
      <c r="F14" s="77"/>
    </row>
    <row r="15" spans="1:8" ht="15" x14ac:dyDescent="0.25">
      <c r="A15" s="69" t="s">
        <v>55</v>
      </c>
      <c r="B15" s="69" t="s">
        <v>54</v>
      </c>
      <c r="C15" s="67"/>
      <c r="D15" s="67"/>
      <c r="E15" s="67"/>
      <c r="F15" s="108"/>
    </row>
    <row r="16" spans="1:8" x14ac:dyDescent="0.2">
      <c r="A16" s="67" t="s">
        <v>47</v>
      </c>
      <c r="B16" s="67" t="s">
        <v>38</v>
      </c>
      <c r="C16" s="34">
        <f>+Dateneingaben!D31</f>
        <v>0</v>
      </c>
      <c r="D16" s="67" t="s">
        <v>46</v>
      </c>
      <c r="E16" s="109">
        <f>F12*C16/100</f>
        <v>0</v>
      </c>
      <c r="F16" s="108"/>
      <c r="G16" s="64"/>
      <c r="H16" s="14"/>
    </row>
    <row r="17" spans="1:8" x14ac:dyDescent="0.2">
      <c r="A17" s="67" t="s">
        <v>48</v>
      </c>
      <c r="B17" s="110" t="s">
        <v>39</v>
      </c>
      <c r="C17" s="34">
        <f>+Dateneingaben!D32</f>
        <v>0</v>
      </c>
      <c r="D17" s="67" t="s">
        <v>46</v>
      </c>
      <c r="E17" s="109">
        <f>F12*C17/100</f>
        <v>0</v>
      </c>
      <c r="F17" s="108"/>
    </row>
    <row r="18" spans="1:8" x14ac:dyDescent="0.2">
      <c r="A18" s="67" t="s">
        <v>3</v>
      </c>
      <c r="B18" s="67" t="s">
        <v>40</v>
      </c>
      <c r="C18" s="34">
        <f>+Dateneingaben!D33</f>
        <v>0</v>
      </c>
      <c r="D18" s="67" t="s">
        <v>46</v>
      </c>
      <c r="E18" s="109">
        <f>F12*C18/100</f>
        <v>0</v>
      </c>
      <c r="F18" s="108"/>
    </row>
    <row r="19" spans="1:8" x14ac:dyDescent="0.2">
      <c r="A19" s="67" t="s">
        <v>4</v>
      </c>
      <c r="B19" s="67" t="s">
        <v>39</v>
      </c>
      <c r="C19" s="34">
        <f>+Dateneingaben!D34</f>
        <v>0</v>
      </c>
      <c r="D19" s="67" t="s">
        <v>46</v>
      </c>
      <c r="E19" s="109">
        <f>F12*C19/100</f>
        <v>0</v>
      </c>
      <c r="F19" s="108"/>
    </row>
    <row r="20" spans="1:8" x14ac:dyDescent="0.2">
      <c r="A20" s="185"/>
      <c r="B20" s="185"/>
      <c r="C20" s="67"/>
      <c r="D20" s="67"/>
      <c r="E20" s="15"/>
      <c r="F20" s="108"/>
    </row>
    <row r="21" spans="1:8" x14ac:dyDescent="0.2">
      <c r="A21" s="67" t="s">
        <v>5</v>
      </c>
      <c r="B21" s="67"/>
      <c r="C21" s="67"/>
      <c r="D21" s="67"/>
      <c r="E21" s="15">
        <v>990</v>
      </c>
      <c r="F21" s="108"/>
      <c r="H21" s="14"/>
    </row>
    <row r="22" spans="1:8" ht="15" x14ac:dyDescent="0.25">
      <c r="A22" s="111" t="s">
        <v>41</v>
      </c>
      <c r="B22" s="67"/>
      <c r="C22" s="67"/>
      <c r="D22" s="67"/>
      <c r="E22" s="67"/>
      <c r="F22" s="122">
        <f>ROUND(SUM(E16:E21)/0.1,0)*0.1</f>
        <v>990</v>
      </c>
    </row>
    <row r="23" spans="1:8" ht="15" x14ac:dyDescent="0.25">
      <c r="A23" s="112" t="s">
        <v>49</v>
      </c>
      <c r="B23" s="67"/>
      <c r="C23" s="67"/>
      <c r="D23" s="67"/>
      <c r="E23" s="67"/>
      <c r="F23" s="113"/>
    </row>
    <row r="24" spans="1:8" ht="15" x14ac:dyDescent="0.25">
      <c r="A24" s="67"/>
      <c r="B24" s="67"/>
      <c r="C24" s="67"/>
      <c r="D24" s="67"/>
      <c r="E24" s="67"/>
      <c r="F24" s="113"/>
    </row>
    <row r="25" spans="1:8" x14ac:dyDescent="0.2">
      <c r="A25" s="67"/>
      <c r="B25" s="67"/>
      <c r="C25" s="67"/>
      <c r="D25" s="67"/>
      <c r="E25" s="67"/>
      <c r="F25" s="108"/>
    </row>
    <row r="26" spans="1:8" ht="15" x14ac:dyDescent="0.25">
      <c r="A26" s="69" t="s">
        <v>42</v>
      </c>
      <c r="B26" s="67"/>
      <c r="C26" s="67"/>
      <c r="D26" s="67"/>
      <c r="E26" s="67"/>
      <c r="F26" s="108"/>
    </row>
    <row r="27" spans="1:8" x14ac:dyDescent="0.2">
      <c r="A27" s="108" t="s">
        <v>60</v>
      </c>
      <c r="B27" s="108"/>
      <c r="C27" s="108"/>
      <c r="D27" s="67"/>
      <c r="E27" s="15"/>
      <c r="F27" s="108"/>
    </row>
    <row r="28" spans="1:8" x14ac:dyDescent="0.2">
      <c r="A28" s="67" t="s">
        <v>61</v>
      </c>
      <c r="B28" s="67"/>
      <c r="C28" s="67"/>
      <c r="D28" s="67"/>
      <c r="E28" s="15"/>
      <c r="F28" s="114"/>
    </row>
    <row r="29" spans="1:8" x14ac:dyDescent="0.2">
      <c r="A29" s="185"/>
      <c r="B29" s="185"/>
      <c r="C29" s="67"/>
      <c r="D29" s="67"/>
      <c r="E29" s="15"/>
      <c r="F29" s="108"/>
    </row>
    <row r="30" spans="1:8" ht="15" x14ac:dyDescent="0.25">
      <c r="A30" s="111" t="s">
        <v>43</v>
      </c>
      <c r="B30" s="67"/>
      <c r="C30" s="67"/>
      <c r="D30" s="67"/>
      <c r="E30" s="67"/>
      <c r="F30" s="122">
        <f>ROUND(SUM(E27:E29)/0.1,0)*0.1</f>
        <v>0</v>
      </c>
    </row>
    <row r="31" spans="1:8" ht="15" thickBot="1" x14ac:dyDescent="0.25">
      <c r="A31" s="67"/>
      <c r="B31" s="67"/>
      <c r="C31" s="67"/>
      <c r="D31" s="67"/>
      <c r="E31" s="67"/>
      <c r="F31" s="115"/>
    </row>
    <row r="32" spans="1:8" ht="16.5" thickTop="1" thickBot="1" x14ac:dyDescent="0.3">
      <c r="A32" s="69" t="s">
        <v>44</v>
      </c>
      <c r="B32" s="67"/>
      <c r="C32" s="67"/>
      <c r="D32" s="67"/>
      <c r="E32" s="67"/>
      <c r="F32" s="116">
        <f>ROUND(SUM(F12+F30-F22)/0.1,0)*0.1</f>
        <v>-990</v>
      </c>
    </row>
    <row r="33" spans="1:6" ht="15.75" thickTop="1" x14ac:dyDescent="0.25">
      <c r="A33" s="69"/>
      <c r="B33" s="67"/>
      <c r="C33" s="67"/>
      <c r="D33" s="67"/>
      <c r="E33" s="67"/>
      <c r="F33" s="117"/>
    </row>
    <row r="34" spans="1:6" ht="10.5" customHeight="1" x14ac:dyDescent="0.2">
      <c r="A34" s="67"/>
      <c r="B34" s="67"/>
      <c r="C34" s="67"/>
      <c r="D34" s="67"/>
      <c r="E34" s="67"/>
      <c r="F34" s="108"/>
    </row>
    <row r="35" spans="1:6" x14ac:dyDescent="0.2">
      <c r="B35" s="88" t="s">
        <v>6</v>
      </c>
      <c r="C35" s="88" t="s">
        <v>7</v>
      </c>
      <c r="D35" s="67"/>
      <c r="E35" s="67"/>
      <c r="F35" s="108"/>
    </row>
    <row r="36" spans="1:6" x14ac:dyDescent="0.2">
      <c r="A36" s="67" t="s">
        <v>65</v>
      </c>
      <c r="B36" s="40"/>
      <c r="C36" s="40"/>
      <c r="D36" s="67"/>
      <c r="E36" s="67"/>
      <c r="F36" s="108"/>
    </row>
    <row r="37" spans="1:6" x14ac:dyDescent="0.2">
      <c r="A37" s="67"/>
      <c r="B37" s="125"/>
      <c r="C37" s="125"/>
      <c r="D37" s="67"/>
      <c r="E37" s="67"/>
      <c r="F37" s="108"/>
    </row>
    <row r="38" spans="1:6" ht="9" customHeight="1" x14ac:dyDescent="0.2">
      <c r="A38" s="67"/>
      <c r="B38" s="76"/>
      <c r="C38" s="76"/>
      <c r="D38" s="67"/>
      <c r="E38" s="67"/>
      <c r="F38" s="108"/>
    </row>
    <row r="39" spans="1:6" ht="15.75" thickBot="1" x14ac:dyDescent="0.3">
      <c r="A39" s="67" t="s">
        <v>8</v>
      </c>
      <c r="B39" s="118">
        <f>B36+B37</f>
        <v>0</v>
      </c>
      <c r="C39" s="118">
        <f>C36+C37</f>
        <v>0</v>
      </c>
      <c r="D39" s="67"/>
      <c r="E39" s="67"/>
      <c r="F39" s="108"/>
    </row>
    <row r="40" spans="1:6" ht="15" thickTop="1" x14ac:dyDescent="0.2">
      <c r="A40" s="67"/>
      <c r="B40" s="67"/>
      <c r="C40" s="67"/>
      <c r="D40" s="67"/>
      <c r="E40" s="67"/>
      <c r="F40" s="108"/>
    </row>
    <row r="41" spans="1:6" x14ac:dyDescent="0.2">
      <c r="A41" s="67" t="s">
        <v>9</v>
      </c>
      <c r="B41" s="182"/>
      <c r="C41" s="182"/>
      <c r="D41" s="182"/>
      <c r="E41" s="182"/>
      <c r="F41" s="182"/>
    </row>
    <row r="42" spans="1:6" x14ac:dyDescent="0.2">
      <c r="A42" s="67"/>
      <c r="B42" s="182"/>
      <c r="C42" s="182"/>
      <c r="D42" s="182"/>
      <c r="E42" s="182"/>
      <c r="F42" s="182"/>
    </row>
    <row r="43" spans="1:6" x14ac:dyDescent="0.2">
      <c r="A43" s="67"/>
      <c r="B43" s="182"/>
      <c r="C43" s="182"/>
      <c r="D43" s="182"/>
      <c r="E43" s="182"/>
      <c r="F43" s="182"/>
    </row>
    <row r="44" spans="1:6" ht="8.25" customHeight="1" x14ac:dyDescent="0.2">
      <c r="A44" s="67"/>
      <c r="B44" s="67"/>
      <c r="C44" s="67"/>
      <c r="D44" s="67"/>
      <c r="E44" s="67"/>
      <c r="F44" s="108"/>
    </row>
    <row r="45" spans="1:6" x14ac:dyDescent="0.2">
      <c r="A45" s="119" t="s">
        <v>30</v>
      </c>
      <c r="B45" s="120">
        <f ca="1">TODAY()</f>
        <v>43024</v>
      </c>
      <c r="C45" s="67"/>
      <c r="D45" s="67" t="s">
        <v>56</v>
      </c>
      <c r="E45" s="67"/>
      <c r="F45" s="108"/>
    </row>
    <row r="46" spans="1:6" x14ac:dyDescent="0.2">
      <c r="A46" s="67"/>
      <c r="B46" s="67"/>
      <c r="C46" s="67"/>
      <c r="D46" s="67" t="s">
        <v>50</v>
      </c>
      <c r="E46" s="67" t="s">
        <v>10</v>
      </c>
      <c r="F46" s="108"/>
    </row>
    <row r="47" spans="1:6" x14ac:dyDescent="0.2">
      <c r="A47" s="97"/>
      <c r="B47" s="121"/>
      <c r="C47" s="97"/>
      <c r="D47" s="67"/>
      <c r="E47" s="67"/>
      <c r="F47" s="108"/>
    </row>
    <row r="48" spans="1:6" x14ac:dyDescent="0.2">
      <c r="A48" s="67"/>
      <c r="B48" s="67"/>
      <c r="C48" s="67"/>
      <c r="D48" s="67" t="s">
        <v>45</v>
      </c>
      <c r="E48" s="67" t="s">
        <v>10</v>
      </c>
      <c r="F48" s="108"/>
    </row>
    <row r="49" spans="6:6" x14ac:dyDescent="0.2">
      <c r="F49" s="6"/>
    </row>
  </sheetData>
  <sheetProtection selectLockedCells="1"/>
  <dataConsolidate/>
  <mergeCells count="11">
    <mergeCell ref="B4:C4"/>
    <mergeCell ref="A1:F1"/>
    <mergeCell ref="B6:C6"/>
    <mergeCell ref="A20:B20"/>
    <mergeCell ref="E6:F6"/>
    <mergeCell ref="B3:C3"/>
    <mergeCell ref="B41:F43"/>
    <mergeCell ref="E8:F8"/>
    <mergeCell ref="A29:B29"/>
    <mergeCell ref="B7:C7"/>
    <mergeCell ref="E7:F7"/>
  </mergeCells>
  <phoneticPr fontId="7" type="noConversion"/>
  <pageMargins left="0.78740157499999996" right="0.78740157499999996" top="0.984251969" bottom="0.984251969" header="0.4921259845" footer="0.4921259845"/>
  <pageSetup paperSize="9" scale="94" orientation="portrait" horizontalDpi="1200" verticalDpi="1200" r:id="rId1"/>
  <headerFooter alignWithMargins="0">
    <oddFooter>&amp;L&amp;7&amp;D / &amp;F / MB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12" workbookViewId="0">
      <selection activeCell="D12" sqref="B12:D12"/>
    </sheetView>
  </sheetViews>
  <sheetFormatPr baseColWidth="10" defaultColWidth="11.5546875" defaultRowHeight="14.25" x14ac:dyDescent="0.2"/>
  <cols>
    <col min="1" max="1" width="21.33203125" style="1" customWidth="1"/>
    <col min="2" max="2" width="9.44140625" style="1" customWidth="1"/>
    <col min="3" max="3" width="10.33203125" style="1" customWidth="1"/>
    <col min="4" max="4" width="12.33203125" style="1" bestFit="1" customWidth="1"/>
    <col min="5" max="5" width="8.5546875" style="1" customWidth="1"/>
    <col min="6" max="6" width="13.77734375" style="1" customWidth="1"/>
    <col min="7" max="16384" width="11.5546875" style="1"/>
  </cols>
  <sheetData>
    <row r="1" spans="1:8" ht="23.25" customHeight="1" x14ac:dyDescent="0.2">
      <c r="A1" s="192" t="s">
        <v>59</v>
      </c>
      <c r="B1" s="193"/>
      <c r="C1" s="193"/>
      <c r="D1" s="193"/>
      <c r="E1" s="193"/>
      <c r="F1" s="194"/>
    </row>
    <row r="2" spans="1:8" ht="24" customHeight="1" x14ac:dyDescent="0.25">
      <c r="A2" s="29"/>
      <c r="B2" s="29"/>
      <c r="C2" s="29"/>
      <c r="D2" s="29"/>
      <c r="E2" s="29"/>
      <c r="F2" s="29"/>
    </row>
    <row r="3" spans="1:8" ht="15" x14ac:dyDescent="0.25">
      <c r="A3" s="32" t="s">
        <v>36</v>
      </c>
      <c r="B3" s="190" t="str">
        <f>Dateneingaben!B16</f>
        <v>September</v>
      </c>
      <c r="C3" s="191"/>
      <c r="D3" s="29"/>
      <c r="E3" s="29"/>
      <c r="F3" s="29"/>
    </row>
    <row r="4" spans="1:8" ht="15" x14ac:dyDescent="0.25">
      <c r="A4" s="32" t="s">
        <v>37</v>
      </c>
      <c r="B4" s="190">
        <f>Dateneingaben!A16</f>
        <v>0</v>
      </c>
      <c r="C4" s="191"/>
      <c r="D4" s="29"/>
      <c r="E4" s="29"/>
      <c r="F4" s="29"/>
    </row>
    <row r="5" spans="1:8" ht="15" x14ac:dyDescent="0.25">
      <c r="A5" s="2"/>
      <c r="B5" s="2"/>
      <c r="C5" s="2"/>
      <c r="D5" s="2"/>
      <c r="E5" s="2"/>
      <c r="F5" s="2"/>
    </row>
    <row r="6" spans="1:8" ht="15" x14ac:dyDescent="0.25">
      <c r="A6" s="32" t="s">
        <v>52</v>
      </c>
      <c r="B6" s="195">
        <f>Dateneingaben!B6</f>
        <v>0</v>
      </c>
      <c r="C6" s="196"/>
      <c r="D6" s="5" t="s">
        <v>45</v>
      </c>
      <c r="E6" s="195">
        <f>Dateneingaben!E6</f>
        <v>0</v>
      </c>
      <c r="F6" s="196"/>
    </row>
    <row r="7" spans="1:8" ht="15" x14ac:dyDescent="0.25">
      <c r="A7" s="36" t="s">
        <v>53</v>
      </c>
      <c r="B7" s="195">
        <f>Dateneingaben!B7</f>
        <v>0</v>
      </c>
      <c r="C7" s="196"/>
      <c r="D7" s="5" t="s">
        <v>0</v>
      </c>
      <c r="E7" s="195">
        <f>Dateneingaben!E7</f>
        <v>0</v>
      </c>
      <c r="F7" s="196"/>
    </row>
    <row r="8" spans="1:8" ht="15" x14ac:dyDescent="0.25">
      <c r="D8" s="5" t="s">
        <v>28</v>
      </c>
      <c r="E8" s="197">
        <f>Dateneingaben!E8</f>
        <v>0</v>
      </c>
      <c r="F8" s="198"/>
    </row>
    <row r="9" spans="1:8" s="21" customFormat="1" ht="15" x14ac:dyDescent="0.25">
      <c r="A9" s="63"/>
      <c r="B9" s="20"/>
      <c r="C9" s="19"/>
      <c r="D9" s="5" t="s">
        <v>51</v>
      </c>
      <c r="E9" s="37">
        <f>Dateneingaben!E9</f>
        <v>0</v>
      </c>
    </row>
    <row r="10" spans="1:8" s="21" customFormat="1" x14ac:dyDescent="0.2">
      <c r="A10" s="22"/>
      <c r="C10" s="23"/>
    </row>
    <row r="11" spans="1:8" s="21" customFormat="1" x14ac:dyDescent="0.2">
      <c r="A11" s="22"/>
      <c r="C11" s="23"/>
    </row>
    <row r="12" spans="1:8" ht="15" x14ac:dyDescent="0.25">
      <c r="A12" s="2" t="s">
        <v>2</v>
      </c>
      <c r="B12" s="1" t="s">
        <v>89</v>
      </c>
      <c r="C12" s="152">
        <f>+E21</f>
        <v>990</v>
      </c>
      <c r="D12" s="1" t="s">
        <v>90</v>
      </c>
      <c r="F12" s="123">
        <f>Dateneingaben!C16</f>
        <v>0</v>
      </c>
    </row>
    <row r="13" spans="1:8" s="21" customFormat="1" x14ac:dyDescent="0.2">
      <c r="A13" s="30"/>
      <c r="B13" s="30"/>
    </row>
    <row r="14" spans="1:8" s="21" customFormat="1" ht="15" x14ac:dyDescent="0.25">
      <c r="A14" s="31"/>
    </row>
    <row r="15" spans="1:8" ht="15" x14ac:dyDescent="0.25">
      <c r="A15" s="2" t="s">
        <v>55</v>
      </c>
      <c r="B15" s="2" t="s">
        <v>54</v>
      </c>
      <c r="F15" s="6"/>
    </row>
    <row r="16" spans="1:8" x14ac:dyDescent="0.2">
      <c r="A16" s="1" t="s">
        <v>47</v>
      </c>
      <c r="B16" s="1" t="s">
        <v>38</v>
      </c>
      <c r="C16" s="34">
        <f>+Dateneingaben!D31</f>
        <v>0</v>
      </c>
      <c r="D16" s="1" t="s">
        <v>46</v>
      </c>
      <c r="E16" s="8">
        <f>F12*C16/100</f>
        <v>0</v>
      </c>
      <c r="F16" s="6"/>
      <c r="H16" s="14"/>
    </row>
    <row r="17" spans="1:8" x14ac:dyDescent="0.2">
      <c r="A17" s="1" t="s">
        <v>48</v>
      </c>
      <c r="B17" s="7" t="s">
        <v>39</v>
      </c>
      <c r="C17" s="34">
        <f>+Dateneingaben!D32</f>
        <v>0</v>
      </c>
      <c r="D17" s="1" t="s">
        <v>46</v>
      </c>
      <c r="E17" s="8">
        <f>F12*C17/100</f>
        <v>0</v>
      </c>
      <c r="F17" s="6"/>
    </row>
    <row r="18" spans="1:8" x14ac:dyDescent="0.2">
      <c r="A18" s="1" t="s">
        <v>3</v>
      </c>
      <c r="B18" s="1" t="s">
        <v>40</v>
      </c>
      <c r="C18" s="34">
        <f>+Dateneingaben!D33</f>
        <v>0</v>
      </c>
      <c r="D18" s="1" t="s">
        <v>46</v>
      </c>
      <c r="E18" s="8">
        <f>F12*C18/100</f>
        <v>0</v>
      </c>
      <c r="F18" s="6"/>
    </row>
    <row r="19" spans="1:8" x14ac:dyDescent="0.2">
      <c r="A19" s="1" t="s">
        <v>4</v>
      </c>
      <c r="B19" s="1" t="s">
        <v>39</v>
      </c>
      <c r="C19" s="34">
        <f>+Dateneingaben!D34</f>
        <v>0</v>
      </c>
      <c r="D19" s="1" t="s">
        <v>46</v>
      </c>
      <c r="E19" s="8">
        <f>F12*C19/100</f>
        <v>0</v>
      </c>
      <c r="F19" s="6"/>
    </row>
    <row r="20" spans="1:8" x14ac:dyDescent="0.2">
      <c r="A20" s="185"/>
      <c r="B20" s="185"/>
      <c r="E20" s="15"/>
      <c r="F20" s="6"/>
    </row>
    <row r="21" spans="1:8" x14ac:dyDescent="0.2">
      <c r="A21" s="1" t="s">
        <v>5</v>
      </c>
      <c r="E21" s="15">
        <v>990</v>
      </c>
      <c r="F21" s="6"/>
      <c r="H21" s="14"/>
    </row>
    <row r="22" spans="1:8" ht="15" x14ac:dyDescent="0.25">
      <c r="A22" s="42" t="s">
        <v>41</v>
      </c>
      <c r="F22" s="122">
        <f>ROUND(SUM(E16:E21)/0.1,0)*0.1</f>
        <v>990</v>
      </c>
    </row>
    <row r="23" spans="1:8" ht="15" x14ac:dyDescent="0.25">
      <c r="A23" s="13" t="s">
        <v>49</v>
      </c>
      <c r="F23" s="35"/>
    </row>
    <row r="24" spans="1:8" ht="15" x14ac:dyDescent="0.25">
      <c r="F24" s="35"/>
    </row>
    <row r="25" spans="1:8" x14ac:dyDescent="0.2">
      <c r="F25" s="6"/>
    </row>
    <row r="26" spans="1:8" ht="15" x14ac:dyDescent="0.25">
      <c r="A26" s="2" t="s">
        <v>42</v>
      </c>
      <c r="F26" s="6"/>
    </row>
    <row r="27" spans="1:8" x14ac:dyDescent="0.2">
      <c r="A27" s="108" t="s">
        <v>60</v>
      </c>
      <c r="E27" s="15"/>
      <c r="F27" s="6"/>
    </row>
    <row r="28" spans="1:8" x14ac:dyDescent="0.2">
      <c r="A28" s="67" t="s">
        <v>61</v>
      </c>
      <c r="E28" s="15"/>
      <c r="F28" s="6"/>
    </row>
    <row r="29" spans="1:8" x14ac:dyDescent="0.2">
      <c r="A29" s="199"/>
      <c r="B29" s="199"/>
      <c r="C29" s="6"/>
      <c r="E29" s="15"/>
      <c r="F29" s="6"/>
    </row>
    <row r="30" spans="1:8" ht="15" x14ac:dyDescent="0.25">
      <c r="A30" s="42" t="s">
        <v>43</v>
      </c>
      <c r="F30" s="122">
        <f>ROUND(SUM(E27:E29)/0.1,0)*0.1</f>
        <v>0</v>
      </c>
    </row>
    <row r="31" spans="1:8" ht="15" thickBot="1" x14ac:dyDescent="0.25">
      <c r="F31" s="10"/>
    </row>
    <row r="32" spans="1:8" ht="16.5" thickTop="1" thickBot="1" x14ac:dyDescent="0.3">
      <c r="A32" s="2" t="s">
        <v>44</v>
      </c>
      <c r="F32" s="33">
        <f>ROUND(SUM(F12+F30-F22)/0.1,0)*0.1</f>
        <v>-990</v>
      </c>
    </row>
    <row r="33" spans="1:6" ht="15.75" thickTop="1" x14ac:dyDescent="0.25">
      <c r="A33" s="2"/>
      <c r="F33" s="38"/>
    </row>
    <row r="34" spans="1:6" ht="10.5" customHeight="1" x14ac:dyDescent="0.2">
      <c r="F34" s="6"/>
    </row>
    <row r="35" spans="1:6" x14ac:dyDescent="0.2">
      <c r="B35" s="11" t="s">
        <v>6</v>
      </c>
      <c r="C35" s="11" t="s">
        <v>7</v>
      </c>
      <c r="F35" s="6"/>
    </row>
    <row r="36" spans="1:6" x14ac:dyDescent="0.2">
      <c r="A36" s="67" t="s">
        <v>65</v>
      </c>
      <c r="B36" s="40"/>
      <c r="C36" s="40"/>
      <c r="F36" s="6"/>
    </row>
    <row r="37" spans="1:6" x14ac:dyDescent="0.2">
      <c r="A37" s="1" t="s">
        <v>23</v>
      </c>
      <c r="B37" s="11">
        <f>Aug!B39</f>
        <v>0</v>
      </c>
      <c r="C37" s="11">
        <f>Aug!C39</f>
        <v>0</v>
      </c>
      <c r="F37" s="6"/>
    </row>
    <row r="38" spans="1:6" ht="9" customHeight="1" x14ac:dyDescent="0.2">
      <c r="B38" s="24"/>
      <c r="C38" s="24"/>
      <c r="F38" s="6"/>
    </row>
    <row r="39" spans="1:6" ht="15.75" thickBot="1" x14ac:dyDescent="0.3">
      <c r="A39" s="1" t="s">
        <v>8</v>
      </c>
      <c r="B39" s="41">
        <f>B36+B37</f>
        <v>0</v>
      </c>
      <c r="C39" s="41">
        <f>C36+C37</f>
        <v>0</v>
      </c>
      <c r="F39" s="6"/>
    </row>
    <row r="40" spans="1:6" ht="15" thickTop="1" x14ac:dyDescent="0.2">
      <c r="F40" s="6"/>
    </row>
    <row r="41" spans="1:6" x14ac:dyDescent="0.2">
      <c r="A41" s="1" t="s">
        <v>9</v>
      </c>
      <c r="B41" s="182"/>
      <c r="C41" s="182"/>
      <c r="D41" s="182"/>
      <c r="E41" s="182"/>
      <c r="F41" s="182"/>
    </row>
    <row r="42" spans="1:6" x14ac:dyDescent="0.2">
      <c r="B42" s="182"/>
      <c r="C42" s="182"/>
      <c r="D42" s="182"/>
      <c r="E42" s="182"/>
      <c r="F42" s="182"/>
    </row>
    <row r="43" spans="1:6" x14ac:dyDescent="0.2">
      <c r="B43" s="182"/>
      <c r="C43" s="182"/>
      <c r="D43" s="182"/>
      <c r="E43" s="182"/>
      <c r="F43" s="182"/>
    </row>
    <row r="44" spans="1:6" ht="8.25" customHeight="1" x14ac:dyDescent="0.2">
      <c r="F44" s="6"/>
    </row>
    <row r="45" spans="1:6" x14ac:dyDescent="0.2">
      <c r="A45" s="39" t="s">
        <v>30</v>
      </c>
      <c r="B45" s="18">
        <f ca="1">TODAY()</f>
        <v>43024</v>
      </c>
      <c r="D45" s="1" t="s">
        <v>56</v>
      </c>
      <c r="F45" s="6"/>
    </row>
    <row r="46" spans="1:6" x14ac:dyDescent="0.2">
      <c r="D46" s="1" t="s">
        <v>50</v>
      </c>
      <c r="E46" s="1" t="s">
        <v>10</v>
      </c>
      <c r="F46" s="6"/>
    </row>
    <row r="47" spans="1:6" x14ac:dyDescent="0.2">
      <c r="A47" s="16"/>
      <c r="B47" s="17"/>
      <c r="C47" s="16"/>
      <c r="F47" s="6"/>
    </row>
    <row r="48" spans="1:6" x14ac:dyDescent="0.2">
      <c r="D48" s="1" t="s">
        <v>45</v>
      </c>
      <c r="E48" s="1" t="s">
        <v>10</v>
      </c>
      <c r="F48" s="6"/>
    </row>
    <row r="49" spans="6:6" x14ac:dyDescent="0.2">
      <c r="F49" s="6"/>
    </row>
  </sheetData>
  <mergeCells count="11">
    <mergeCell ref="B3:C3"/>
    <mergeCell ref="B4:C4"/>
    <mergeCell ref="A1:F1"/>
    <mergeCell ref="B6:C6"/>
    <mergeCell ref="B41:F43"/>
    <mergeCell ref="E8:F8"/>
    <mergeCell ref="B7:C7"/>
    <mergeCell ref="E6:F6"/>
    <mergeCell ref="E7:F7"/>
    <mergeCell ref="A29:B29"/>
    <mergeCell ref="A20:B20"/>
  </mergeCells>
  <phoneticPr fontId="7" type="noConversion"/>
  <pageMargins left="0.78740157499999996" right="0.78740157499999996" top="0.984251969" bottom="0.984251969" header="0.4921259845" footer="0.4921259845"/>
  <pageSetup paperSize="9" scale="94" orientation="portrait" horizontalDpi="1200" verticalDpi="1200" r:id="rId1"/>
  <headerFooter alignWithMargins="0">
    <oddFooter>&amp;L&amp;7&amp;D / &amp;F / MB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workbookViewId="0">
      <selection activeCell="B12" sqref="B12:D12"/>
    </sheetView>
  </sheetViews>
  <sheetFormatPr baseColWidth="10" defaultColWidth="11.5546875" defaultRowHeight="14.25" x14ac:dyDescent="0.2"/>
  <cols>
    <col min="1" max="1" width="21.33203125" style="1" customWidth="1"/>
    <col min="2" max="2" width="9.44140625" style="1" customWidth="1"/>
    <col min="3" max="3" width="10.21875" style="1" bestFit="1" customWidth="1"/>
    <col min="4" max="4" width="12.33203125" style="1" bestFit="1" customWidth="1"/>
    <col min="5" max="5" width="8.5546875" style="1" customWidth="1"/>
    <col min="6" max="6" width="13.77734375" style="1" customWidth="1"/>
    <col min="7" max="16384" width="11.5546875" style="1"/>
  </cols>
  <sheetData>
    <row r="1" spans="1:8" ht="23.25" customHeight="1" x14ac:dyDescent="0.2">
      <c r="A1" s="192" t="s">
        <v>59</v>
      </c>
      <c r="B1" s="193"/>
      <c r="C1" s="193"/>
      <c r="D1" s="193"/>
      <c r="E1" s="193"/>
      <c r="F1" s="194"/>
    </row>
    <row r="2" spans="1:8" ht="24" customHeight="1" x14ac:dyDescent="0.25">
      <c r="A2" s="29"/>
      <c r="B2" s="29"/>
      <c r="C2" s="29"/>
      <c r="D2" s="29"/>
      <c r="E2" s="29"/>
      <c r="F2" s="29"/>
    </row>
    <row r="3" spans="1:8" ht="15" x14ac:dyDescent="0.25">
      <c r="A3" s="32" t="s">
        <v>36</v>
      </c>
      <c r="B3" s="190" t="str">
        <f>Dateneingaben!B17</f>
        <v>Oktober</v>
      </c>
      <c r="C3" s="191"/>
      <c r="D3" s="29"/>
      <c r="E3" s="29"/>
      <c r="F3" s="29"/>
    </row>
    <row r="4" spans="1:8" ht="15" x14ac:dyDescent="0.25">
      <c r="A4" s="32" t="s">
        <v>37</v>
      </c>
      <c r="B4" s="190">
        <f>Dateneingaben!A17</f>
        <v>0</v>
      </c>
      <c r="C4" s="191"/>
      <c r="D4" s="29"/>
      <c r="E4" s="29"/>
      <c r="F4" s="29"/>
    </row>
    <row r="5" spans="1:8" ht="15" x14ac:dyDescent="0.25">
      <c r="A5" s="2"/>
      <c r="B5" s="2"/>
      <c r="C5" s="2"/>
      <c r="D5" s="2"/>
      <c r="E5" s="2"/>
      <c r="F5" s="2"/>
    </row>
    <row r="6" spans="1:8" ht="15" x14ac:dyDescent="0.25">
      <c r="A6" s="32" t="s">
        <v>52</v>
      </c>
      <c r="B6" s="195">
        <f>Dateneingaben!B6</f>
        <v>0</v>
      </c>
      <c r="C6" s="196"/>
      <c r="D6" s="5" t="s">
        <v>45</v>
      </c>
      <c r="E6" s="195">
        <f>Dateneingaben!E6</f>
        <v>0</v>
      </c>
      <c r="F6" s="196"/>
    </row>
    <row r="7" spans="1:8" ht="15" x14ac:dyDescent="0.25">
      <c r="A7" s="36" t="s">
        <v>53</v>
      </c>
      <c r="B7" s="195">
        <f>Dateneingaben!B7</f>
        <v>0</v>
      </c>
      <c r="C7" s="196"/>
      <c r="D7" s="5" t="s">
        <v>0</v>
      </c>
      <c r="E7" s="195">
        <f>Dateneingaben!E7</f>
        <v>0</v>
      </c>
      <c r="F7" s="196"/>
    </row>
    <row r="8" spans="1:8" ht="15" x14ac:dyDescent="0.25">
      <c r="D8" s="5" t="s">
        <v>28</v>
      </c>
      <c r="E8" s="197">
        <f>Dateneingaben!E8</f>
        <v>0</v>
      </c>
      <c r="F8" s="198"/>
    </row>
    <row r="9" spans="1:8" s="21" customFormat="1" ht="15" x14ac:dyDescent="0.25">
      <c r="A9" s="19"/>
      <c r="B9" s="20"/>
      <c r="C9" s="19"/>
      <c r="D9" s="5" t="s">
        <v>51</v>
      </c>
      <c r="E9" s="37">
        <f>Dateneingaben!E9</f>
        <v>0</v>
      </c>
    </row>
    <row r="10" spans="1:8" s="21" customFormat="1" ht="15" x14ac:dyDescent="0.25">
      <c r="A10" s="31"/>
      <c r="C10" s="23"/>
    </row>
    <row r="11" spans="1:8" s="21" customFormat="1" x14ac:dyDescent="0.2">
      <c r="A11" s="22"/>
      <c r="C11" s="23"/>
    </row>
    <row r="12" spans="1:8" ht="15" x14ac:dyDescent="0.25">
      <c r="A12" s="2" t="s">
        <v>2</v>
      </c>
      <c r="B12" s="1" t="s">
        <v>89</v>
      </c>
      <c r="C12" s="152">
        <f>+E21</f>
        <v>990</v>
      </c>
      <c r="D12" s="1" t="s">
        <v>90</v>
      </c>
      <c r="F12" s="123">
        <f>Dateneingaben!C17</f>
        <v>0</v>
      </c>
    </row>
    <row r="13" spans="1:8" s="21" customFormat="1" x14ac:dyDescent="0.2">
      <c r="A13" s="30"/>
      <c r="B13" s="30"/>
    </row>
    <row r="14" spans="1:8" s="21" customFormat="1" ht="15" x14ac:dyDescent="0.25">
      <c r="A14" s="31"/>
    </row>
    <row r="15" spans="1:8" ht="15" x14ac:dyDescent="0.25">
      <c r="A15" s="2" t="s">
        <v>55</v>
      </c>
      <c r="B15" s="2" t="s">
        <v>54</v>
      </c>
      <c r="F15" s="6"/>
    </row>
    <row r="16" spans="1:8" x14ac:dyDescent="0.2">
      <c r="A16" s="1" t="s">
        <v>47</v>
      </c>
      <c r="B16" s="1" t="s">
        <v>38</v>
      </c>
      <c r="C16" s="34">
        <f>+Dateneingaben!D31</f>
        <v>0</v>
      </c>
      <c r="D16" s="1" t="s">
        <v>46</v>
      </c>
      <c r="E16" s="8">
        <f>F12*C16/100</f>
        <v>0</v>
      </c>
      <c r="F16" s="6"/>
      <c r="H16" s="14"/>
    </row>
    <row r="17" spans="1:8" x14ac:dyDescent="0.2">
      <c r="A17" s="1" t="s">
        <v>48</v>
      </c>
      <c r="B17" s="7" t="s">
        <v>39</v>
      </c>
      <c r="C17" s="34">
        <f>+Dateneingaben!D32</f>
        <v>0</v>
      </c>
      <c r="D17" s="1" t="s">
        <v>46</v>
      </c>
      <c r="E17" s="8">
        <f>F12*C17/100</f>
        <v>0</v>
      </c>
      <c r="F17" s="6"/>
    </row>
    <row r="18" spans="1:8" x14ac:dyDescent="0.2">
      <c r="A18" s="1" t="s">
        <v>3</v>
      </c>
      <c r="B18" s="1" t="s">
        <v>40</v>
      </c>
      <c r="C18" s="34">
        <f>+Dateneingaben!D33</f>
        <v>0</v>
      </c>
      <c r="D18" s="1" t="s">
        <v>46</v>
      </c>
      <c r="E18" s="8">
        <f>F12*C18/100</f>
        <v>0</v>
      </c>
      <c r="F18" s="6"/>
    </row>
    <row r="19" spans="1:8" x14ac:dyDescent="0.2">
      <c r="A19" s="1" t="s">
        <v>4</v>
      </c>
      <c r="B19" s="1" t="s">
        <v>39</v>
      </c>
      <c r="C19" s="34">
        <f>+Dateneingaben!D34</f>
        <v>0</v>
      </c>
      <c r="D19" s="1" t="s">
        <v>46</v>
      </c>
      <c r="E19" s="8">
        <f>F12*C19/100</f>
        <v>0</v>
      </c>
      <c r="F19" s="6"/>
    </row>
    <row r="20" spans="1:8" x14ac:dyDescent="0.2">
      <c r="A20" s="185"/>
      <c r="B20" s="185"/>
      <c r="E20" s="15"/>
      <c r="F20" s="6"/>
    </row>
    <row r="21" spans="1:8" x14ac:dyDescent="0.2">
      <c r="A21" s="1" t="s">
        <v>5</v>
      </c>
      <c r="E21" s="15">
        <v>990</v>
      </c>
      <c r="F21" s="6"/>
      <c r="H21" s="14"/>
    </row>
    <row r="22" spans="1:8" ht="15" x14ac:dyDescent="0.25">
      <c r="A22" s="42" t="s">
        <v>41</v>
      </c>
      <c r="F22" s="122">
        <f>ROUND(SUM(E16:E21)/0.1,0)*0.1</f>
        <v>990</v>
      </c>
    </row>
    <row r="23" spans="1:8" ht="15" x14ac:dyDescent="0.25">
      <c r="A23" s="13" t="s">
        <v>49</v>
      </c>
      <c r="F23" s="35"/>
    </row>
    <row r="24" spans="1:8" ht="15" x14ac:dyDescent="0.25">
      <c r="F24" s="35"/>
    </row>
    <row r="25" spans="1:8" x14ac:dyDescent="0.2">
      <c r="F25" s="6"/>
    </row>
    <row r="26" spans="1:8" ht="15" x14ac:dyDescent="0.25">
      <c r="A26" s="2" t="s">
        <v>42</v>
      </c>
      <c r="F26" s="6"/>
    </row>
    <row r="27" spans="1:8" x14ac:dyDescent="0.2">
      <c r="A27" s="108" t="s">
        <v>60</v>
      </c>
      <c r="E27" s="15"/>
      <c r="F27" s="6"/>
    </row>
    <row r="28" spans="1:8" x14ac:dyDescent="0.2">
      <c r="A28" s="67" t="s">
        <v>61</v>
      </c>
      <c r="E28" s="15"/>
      <c r="F28" s="6"/>
    </row>
    <row r="29" spans="1:8" x14ac:dyDescent="0.2">
      <c r="A29" s="199"/>
      <c r="B29" s="199"/>
      <c r="C29" s="6"/>
      <c r="E29" s="15"/>
      <c r="F29" s="6"/>
    </row>
    <row r="30" spans="1:8" ht="15" x14ac:dyDescent="0.25">
      <c r="A30" s="42" t="s">
        <v>43</v>
      </c>
      <c r="F30" s="122">
        <f>ROUND(SUM(E27:E29)/0.1,0)*0.1</f>
        <v>0</v>
      </c>
    </row>
    <row r="31" spans="1:8" ht="15" thickBot="1" x14ac:dyDescent="0.25">
      <c r="F31" s="10"/>
    </row>
    <row r="32" spans="1:8" ht="16.5" thickTop="1" thickBot="1" x14ac:dyDescent="0.3">
      <c r="A32" s="2" t="s">
        <v>44</v>
      </c>
      <c r="F32" s="33">
        <f>ROUND(SUM(F12+F30-F22)/0.1,0)*0.1</f>
        <v>-990</v>
      </c>
    </row>
    <row r="33" spans="1:6" ht="15.75" thickTop="1" x14ac:dyDescent="0.25">
      <c r="A33" s="2"/>
      <c r="F33" s="38"/>
    </row>
    <row r="34" spans="1:6" ht="10.5" customHeight="1" x14ac:dyDescent="0.2">
      <c r="F34" s="6"/>
    </row>
    <row r="35" spans="1:6" x14ac:dyDescent="0.2">
      <c r="B35" s="11" t="s">
        <v>6</v>
      </c>
      <c r="C35" s="11" t="s">
        <v>7</v>
      </c>
      <c r="F35" s="6"/>
    </row>
    <row r="36" spans="1:6" x14ac:dyDescent="0.2">
      <c r="A36" s="67" t="s">
        <v>65</v>
      </c>
      <c r="B36" s="40"/>
      <c r="C36" s="40"/>
      <c r="F36" s="6"/>
    </row>
    <row r="37" spans="1:6" x14ac:dyDescent="0.2">
      <c r="A37" s="1" t="s">
        <v>23</v>
      </c>
      <c r="B37" s="11">
        <f>Sept!B39</f>
        <v>0</v>
      </c>
      <c r="C37" s="11">
        <f>Sept!C39</f>
        <v>0</v>
      </c>
      <c r="F37" s="6"/>
    </row>
    <row r="38" spans="1:6" ht="9" customHeight="1" x14ac:dyDescent="0.2">
      <c r="B38" s="24"/>
      <c r="C38" s="24"/>
      <c r="F38" s="6"/>
    </row>
    <row r="39" spans="1:6" ht="15.75" thickBot="1" x14ac:dyDescent="0.3">
      <c r="A39" s="1" t="s">
        <v>8</v>
      </c>
      <c r="B39" s="41">
        <f>B36+B37</f>
        <v>0</v>
      </c>
      <c r="C39" s="41">
        <f>C36+C37</f>
        <v>0</v>
      </c>
      <c r="F39" s="6"/>
    </row>
    <row r="40" spans="1:6" ht="15" thickTop="1" x14ac:dyDescent="0.2">
      <c r="F40" s="6"/>
    </row>
    <row r="41" spans="1:6" x14ac:dyDescent="0.2">
      <c r="A41" s="1" t="s">
        <v>9</v>
      </c>
      <c r="B41" s="182"/>
      <c r="C41" s="182"/>
      <c r="D41" s="182"/>
      <c r="E41" s="182"/>
      <c r="F41" s="182"/>
    </row>
    <row r="42" spans="1:6" x14ac:dyDescent="0.2">
      <c r="B42" s="182"/>
      <c r="C42" s="182"/>
      <c r="D42" s="182"/>
      <c r="E42" s="182"/>
      <c r="F42" s="182"/>
    </row>
    <row r="43" spans="1:6" x14ac:dyDescent="0.2">
      <c r="B43" s="182"/>
      <c r="C43" s="182"/>
      <c r="D43" s="182"/>
      <c r="E43" s="182"/>
      <c r="F43" s="182"/>
    </row>
    <row r="44" spans="1:6" ht="8.25" customHeight="1" x14ac:dyDescent="0.2">
      <c r="F44" s="6"/>
    </row>
    <row r="45" spans="1:6" x14ac:dyDescent="0.2">
      <c r="A45" s="39" t="s">
        <v>30</v>
      </c>
      <c r="B45" s="18">
        <f ca="1">TODAY()</f>
        <v>43024</v>
      </c>
      <c r="D45" s="1" t="s">
        <v>56</v>
      </c>
      <c r="F45" s="6"/>
    </row>
    <row r="46" spans="1:6" x14ac:dyDescent="0.2">
      <c r="D46" s="1" t="s">
        <v>50</v>
      </c>
      <c r="E46" s="1" t="s">
        <v>10</v>
      </c>
      <c r="F46" s="6"/>
    </row>
    <row r="47" spans="1:6" x14ac:dyDescent="0.2">
      <c r="A47" s="16"/>
      <c r="B47" s="17"/>
      <c r="C47" s="16"/>
      <c r="F47" s="6"/>
    </row>
    <row r="48" spans="1:6" x14ac:dyDescent="0.2">
      <c r="D48" s="1" t="s">
        <v>45</v>
      </c>
      <c r="E48" s="1" t="s">
        <v>10</v>
      </c>
      <c r="F48" s="6"/>
    </row>
    <row r="49" spans="6:6" x14ac:dyDescent="0.2">
      <c r="F49" s="6"/>
    </row>
  </sheetData>
  <mergeCells count="11">
    <mergeCell ref="B4:C4"/>
    <mergeCell ref="A1:F1"/>
    <mergeCell ref="B6:C6"/>
    <mergeCell ref="A20:B20"/>
    <mergeCell ref="E6:F6"/>
    <mergeCell ref="B3:C3"/>
    <mergeCell ref="B41:F43"/>
    <mergeCell ref="E8:F8"/>
    <mergeCell ref="A29:B29"/>
    <mergeCell ref="B7:C7"/>
    <mergeCell ref="E7:F7"/>
  </mergeCells>
  <phoneticPr fontId="7" type="noConversion"/>
  <pageMargins left="0.78740157499999996" right="0.78740157499999996" top="0.984251969" bottom="0.984251969" header="0.4921259845" footer="0.4921259845"/>
  <pageSetup paperSize="9" scale="94" orientation="portrait" horizontalDpi="1200" verticalDpi="1200" r:id="rId1"/>
  <headerFooter alignWithMargins="0">
    <oddFooter>&amp;L&amp;7&amp;D / &amp;F / MB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workbookViewId="0">
      <selection activeCell="B12" sqref="B12:D12"/>
    </sheetView>
  </sheetViews>
  <sheetFormatPr baseColWidth="10" defaultColWidth="11.5546875" defaultRowHeight="14.25" x14ac:dyDescent="0.2"/>
  <cols>
    <col min="1" max="1" width="21.33203125" style="1" customWidth="1"/>
    <col min="2" max="2" width="9.44140625" style="1" customWidth="1"/>
    <col min="3" max="3" width="10.21875" style="1" bestFit="1" customWidth="1"/>
    <col min="4" max="4" width="12.33203125" style="1" bestFit="1" customWidth="1"/>
    <col min="5" max="5" width="8.5546875" style="1" customWidth="1"/>
    <col min="6" max="6" width="13.77734375" style="1" customWidth="1"/>
    <col min="7" max="16384" width="11.5546875" style="1"/>
  </cols>
  <sheetData>
    <row r="1" spans="1:8" ht="23.25" customHeight="1" x14ac:dyDescent="0.2">
      <c r="A1" s="192" t="s">
        <v>59</v>
      </c>
      <c r="B1" s="193"/>
      <c r="C1" s="193"/>
      <c r="D1" s="193"/>
      <c r="E1" s="193"/>
      <c r="F1" s="194"/>
    </row>
    <row r="2" spans="1:8" ht="24" customHeight="1" x14ac:dyDescent="0.25">
      <c r="A2" s="29"/>
      <c r="B2" s="29"/>
      <c r="C2" s="29"/>
      <c r="D2" s="29"/>
      <c r="E2" s="29"/>
      <c r="F2" s="29"/>
    </row>
    <row r="3" spans="1:8" ht="15" x14ac:dyDescent="0.25">
      <c r="A3" s="32" t="s">
        <v>36</v>
      </c>
      <c r="B3" s="190" t="str">
        <f>Dateneingaben!B18</f>
        <v>November</v>
      </c>
      <c r="C3" s="191"/>
      <c r="D3" s="29"/>
      <c r="E3" s="29"/>
      <c r="F3" s="29"/>
    </row>
    <row r="4" spans="1:8" ht="15" x14ac:dyDescent="0.25">
      <c r="A4" s="32" t="s">
        <v>37</v>
      </c>
      <c r="B4" s="190">
        <f>Dateneingaben!A18</f>
        <v>0</v>
      </c>
      <c r="C4" s="191"/>
      <c r="D4" s="29"/>
      <c r="E4" s="29"/>
      <c r="F4" s="29"/>
    </row>
    <row r="5" spans="1:8" ht="15" x14ac:dyDescent="0.25">
      <c r="A5" s="2"/>
      <c r="B5" s="2"/>
      <c r="C5" s="2"/>
      <c r="D5" s="2"/>
      <c r="E5" s="2"/>
      <c r="F5" s="2"/>
    </row>
    <row r="6" spans="1:8" ht="15" x14ac:dyDescent="0.25">
      <c r="A6" s="32" t="s">
        <v>52</v>
      </c>
      <c r="B6" s="195">
        <f>Dateneingaben!B6</f>
        <v>0</v>
      </c>
      <c r="C6" s="196"/>
      <c r="D6" s="5" t="s">
        <v>45</v>
      </c>
      <c r="E6" s="195">
        <f>Dateneingaben!E6</f>
        <v>0</v>
      </c>
      <c r="F6" s="196"/>
    </row>
    <row r="7" spans="1:8" ht="15" x14ac:dyDescent="0.25">
      <c r="A7" s="36" t="s">
        <v>53</v>
      </c>
      <c r="B7" s="195">
        <f>Dateneingaben!B7</f>
        <v>0</v>
      </c>
      <c r="C7" s="196"/>
      <c r="D7" s="5" t="s">
        <v>0</v>
      </c>
      <c r="E7" s="195">
        <f>Dateneingaben!E7</f>
        <v>0</v>
      </c>
      <c r="F7" s="196"/>
    </row>
    <row r="8" spans="1:8" ht="15" x14ac:dyDescent="0.25">
      <c r="D8" s="5" t="s">
        <v>28</v>
      </c>
      <c r="E8" s="197">
        <f>Dateneingaben!E8</f>
        <v>0</v>
      </c>
      <c r="F8" s="198"/>
    </row>
    <row r="9" spans="1:8" s="21" customFormat="1" ht="15" x14ac:dyDescent="0.25">
      <c r="A9" s="19"/>
      <c r="B9" s="20"/>
      <c r="C9" s="19"/>
      <c r="D9" s="5" t="s">
        <v>51</v>
      </c>
      <c r="E9" s="37">
        <f>Dateneingaben!E9</f>
        <v>0</v>
      </c>
    </row>
    <row r="10" spans="1:8" s="21" customFormat="1" x14ac:dyDescent="0.2">
      <c r="A10" s="22"/>
      <c r="C10" s="23"/>
    </row>
    <row r="11" spans="1:8" s="21" customFormat="1" x14ac:dyDescent="0.2">
      <c r="A11" s="22"/>
      <c r="C11" s="23"/>
    </row>
    <row r="12" spans="1:8" ht="15" x14ac:dyDescent="0.25">
      <c r="A12" s="2" t="s">
        <v>2</v>
      </c>
      <c r="B12" s="1" t="s">
        <v>89</v>
      </c>
      <c r="C12" s="152">
        <f>+E21</f>
        <v>990</v>
      </c>
      <c r="D12" s="1" t="s">
        <v>90</v>
      </c>
      <c r="F12" s="123">
        <f>Dateneingaben!C18</f>
        <v>0</v>
      </c>
    </row>
    <row r="13" spans="1:8" s="21" customFormat="1" x14ac:dyDescent="0.2">
      <c r="A13" s="30"/>
      <c r="B13" s="30"/>
    </row>
    <row r="14" spans="1:8" s="21" customFormat="1" ht="15" x14ac:dyDescent="0.25">
      <c r="A14" s="31"/>
    </row>
    <row r="15" spans="1:8" ht="15" x14ac:dyDescent="0.25">
      <c r="A15" s="2" t="s">
        <v>55</v>
      </c>
      <c r="B15" s="2" t="s">
        <v>54</v>
      </c>
      <c r="F15" s="6"/>
    </row>
    <row r="16" spans="1:8" x14ac:dyDescent="0.2">
      <c r="A16" s="1" t="s">
        <v>47</v>
      </c>
      <c r="B16" s="1" t="s">
        <v>38</v>
      </c>
      <c r="C16" s="34">
        <f>+Dateneingaben!D31</f>
        <v>0</v>
      </c>
      <c r="D16" s="1" t="s">
        <v>46</v>
      </c>
      <c r="E16" s="8">
        <f>F12*C16/100</f>
        <v>0</v>
      </c>
      <c r="F16" s="6"/>
      <c r="H16" s="14"/>
    </row>
    <row r="17" spans="1:8" x14ac:dyDescent="0.2">
      <c r="A17" s="1" t="s">
        <v>48</v>
      </c>
      <c r="B17" s="7" t="s">
        <v>39</v>
      </c>
      <c r="C17" s="34">
        <f>+Dateneingaben!D32</f>
        <v>0</v>
      </c>
      <c r="D17" s="1" t="s">
        <v>46</v>
      </c>
      <c r="E17" s="8">
        <f>F12*C17/100</f>
        <v>0</v>
      </c>
      <c r="F17" s="6"/>
    </row>
    <row r="18" spans="1:8" x14ac:dyDescent="0.2">
      <c r="A18" s="1" t="s">
        <v>3</v>
      </c>
      <c r="B18" s="1" t="s">
        <v>40</v>
      </c>
      <c r="C18" s="34">
        <f>+Dateneingaben!D33</f>
        <v>0</v>
      </c>
      <c r="D18" s="1" t="s">
        <v>46</v>
      </c>
      <c r="E18" s="8">
        <f>F12*C18/100</f>
        <v>0</v>
      </c>
      <c r="F18" s="6"/>
    </row>
    <row r="19" spans="1:8" x14ac:dyDescent="0.2">
      <c r="A19" s="1" t="s">
        <v>4</v>
      </c>
      <c r="B19" s="1" t="s">
        <v>39</v>
      </c>
      <c r="C19" s="34">
        <f>+Dateneingaben!D34</f>
        <v>0</v>
      </c>
      <c r="D19" s="1" t="s">
        <v>46</v>
      </c>
      <c r="E19" s="8">
        <f>F12*C19/100</f>
        <v>0</v>
      </c>
      <c r="F19" s="6"/>
    </row>
    <row r="20" spans="1:8" x14ac:dyDescent="0.2">
      <c r="A20" s="185"/>
      <c r="B20" s="185"/>
      <c r="E20" s="15"/>
      <c r="F20" s="6"/>
    </row>
    <row r="21" spans="1:8" x14ac:dyDescent="0.2">
      <c r="A21" s="1" t="s">
        <v>5</v>
      </c>
      <c r="E21" s="15">
        <v>990</v>
      </c>
      <c r="F21" s="6"/>
      <c r="H21" s="14"/>
    </row>
    <row r="22" spans="1:8" ht="15" x14ac:dyDescent="0.25">
      <c r="A22" s="42" t="s">
        <v>41</v>
      </c>
      <c r="F22" s="122">
        <f>ROUND(SUM(E16:E21)/0.1,0)*0.1</f>
        <v>990</v>
      </c>
    </row>
    <row r="23" spans="1:8" ht="15" x14ac:dyDescent="0.25">
      <c r="A23" s="13" t="s">
        <v>49</v>
      </c>
      <c r="F23" s="35"/>
    </row>
    <row r="24" spans="1:8" ht="15" x14ac:dyDescent="0.25">
      <c r="F24" s="35"/>
    </row>
    <row r="25" spans="1:8" x14ac:dyDescent="0.2">
      <c r="F25" s="6"/>
    </row>
    <row r="26" spans="1:8" ht="15" x14ac:dyDescent="0.25">
      <c r="A26" s="2" t="s">
        <v>42</v>
      </c>
      <c r="F26" s="6"/>
    </row>
    <row r="27" spans="1:8" x14ac:dyDescent="0.2">
      <c r="A27" s="108" t="s">
        <v>60</v>
      </c>
      <c r="E27" s="15"/>
      <c r="F27" s="6"/>
    </row>
    <row r="28" spans="1:8" x14ac:dyDescent="0.2">
      <c r="A28" s="67" t="s">
        <v>61</v>
      </c>
      <c r="E28" s="15"/>
      <c r="F28" s="6"/>
    </row>
    <row r="29" spans="1:8" x14ac:dyDescent="0.2">
      <c r="A29" s="199"/>
      <c r="B29" s="199"/>
      <c r="C29" s="6"/>
      <c r="E29" s="15"/>
      <c r="F29" s="6"/>
    </row>
    <row r="30" spans="1:8" ht="15" x14ac:dyDescent="0.25">
      <c r="A30" s="42" t="s">
        <v>43</v>
      </c>
      <c r="F30" s="122">
        <f>ROUND(SUM(E27:E29)/0.1,0)*0.1</f>
        <v>0</v>
      </c>
    </row>
    <row r="31" spans="1:8" ht="15" thickBot="1" x14ac:dyDescent="0.25">
      <c r="F31" s="10"/>
    </row>
    <row r="32" spans="1:8" ht="16.5" thickTop="1" thickBot="1" x14ac:dyDescent="0.3">
      <c r="A32" s="2" t="s">
        <v>44</v>
      </c>
      <c r="F32" s="33">
        <f>ROUND(SUM(F12+F30-F22)/0.1,0)*0.1</f>
        <v>-990</v>
      </c>
    </row>
    <row r="33" spans="1:6" ht="15.75" thickTop="1" x14ac:dyDescent="0.25">
      <c r="A33" s="2"/>
      <c r="F33" s="38"/>
    </row>
    <row r="34" spans="1:6" ht="10.5" customHeight="1" x14ac:dyDescent="0.2">
      <c r="F34" s="6"/>
    </row>
    <row r="35" spans="1:6" x14ac:dyDescent="0.2">
      <c r="B35" s="11" t="s">
        <v>6</v>
      </c>
      <c r="C35" s="11" t="s">
        <v>7</v>
      </c>
      <c r="F35" s="6"/>
    </row>
    <row r="36" spans="1:6" x14ac:dyDescent="0.2">
      <c r="A36" s="67" t="s">
        <v>65</v>
      </c>
      <c r="B36" s="40"/>
      <c r="C36" s="40"/>
      <c r="F36" s="6"/>
    </row>
    <row r="37" spans="1:6" x14ac:dyDescent="0.2">
      <c r="A37" s="1" t="s">
        <v>23</v>
      </c>
      <c r="B37" s="11">
        <f>Okt!B39</f>
        <v>0</v>
      </c>
      <c r="C37" s="11">
        <f>Okt!C39</f>
        <v>0</v>
      </c>
      <c r="F37" s="6"/>
    </row>
    <row r="38" spans="1:6" ht="9" customHeight="1" x14ac:dyDescent="0.2">
      <c r="B38" s="24"/>
      <c r="C38" s="24"/>
      <c r="F38" s="6"/>
    </row>
    <row r="39" spans="1:6" ht="15.75" thickBot="1" x14ac:dyDescent="0.3">
      <c r="A39" s="1" t="s">
        <v>8</v>
      </c>
      <c r="B39" s="41">
        <f>B36+B37</f>
        <v>0</v>
      </c>
      <c r="C39" s="41">
        <f>C36+C37</f>
        <v>0</v>
      </c>
      <c r="F39" s="6"/>
    </row>
    <row r="40" spans="1:6" ht="15" thickTop="1" x14ac:dyDescent="0.2">
      <c r="F40" s="6"/>
    </row>
    <row r="41" spans="1:6" x14ac:dyDescent="0.2">
      <c r="A41" s="1" t="s">
        <v>9</v>
      </c>
      <c r="B41" s="182"/>
      <c r="C41" s="182"/>
      <c r="D41" s="182"/>
      <c r="E41" s="182"/>
      <c r="F41" s="182"/>
    </row>
    <row r="42" spans="1:6" x14ac:dyDescent="0.2">
      <c r="B42" s="182"/>
      <c r="C42" s="182"/>
      <c r="D42" s="182"/>
      <c r="E42" s="182"/>
      <c r="F42" s="182"/>
    </row>
    <row r="43" spans="1:6" x14ac:dyDescent="0.2">
      <c r="B43" s="182"/>
      <c r="C43" s="182"/>
      <c r="D43" s="182"/>
      <c r="E43" s="182"/>
      <c r="F43" s="182"/>
    </row>
    <row r="44" spans="1:6" ht="8.25" customHeight="1" x14ac:dyDescent="0.2">
      <c r="F44" s="6"/>
    </row>
    <row r="45" spans="1:6" x14ac:dyDescent="0.2">
      <c r="A45" s="39" t="s">
        <v>30</v>
      </c>
      <c r="B45" s="18">
        <f ca="1">TODAY()</f>
        <v>43024</v>
      </c>
      <c r="D45" s="1" t="s">
        <v>56</v>
      </c>
      <c r="F45" s="6"/>
    </row>
    <row r="46" spans="1:6" x14ac:dyDescent="0.2">
      <c r="D46" s="1" t="s">
        <v>50</v>
      </c>
      <c r="E46" s="1" t="s">
        <v>10</v>
      </c>
      <c r="F46" s="6"/>
    </row>
    <row r="47" spans="1:6" x14ac:dyDescent="0.2">
      <c r="A47" s="16"/>
      <c r="B47" s="17"/>
      <c r="C47" s="16"/>
      <c r="F47" s="6"/>
    </row>
    <row r="48" spans="1:6" x14ac:dyDescent="0.2">
      <c r="D48" s="1" t="s">
        <v>45</v>
      </c>
      <c r="E48" s="1" t="s">
        <v>10</v>
      </c>
      <c r="F48" s="6"/>
    </row>
    <row r="49" spans="6:6" x14ac:dyDescent="0.2">
      <c r="F49" s="6"/>
    </row>
  </sheetData>
  <mergeCells count="11">
    <mergeCell ref="B3:C3"/>
    <mergeCell ref="B4:C4"/>
    <mergeCell ref="A1:F1"/>
    <mergeCell ref="B6:C6"/>
    <mergeCell ref="B41:F43"/>
    <mergeCell ref="E8:F8"/>
    <mergeCell ref="B7:C7"/>
    <mergeCell ref="E6:F6"/>
    <mergeCell ref="E7:F7"/>
    <mergeCell ref="A29:B29"/>
    <mergeCell ref="A20:B20"/>
  </mergeCells>
  <phoneticPr fontId="7" type="noConversion"/>
  <pageMargins left="0.78740157499999996" right="0.78740157499999996" top="0.984251969" bottom="0.984251969" header="0.4921259845" footer="0.4921259845"/>
  <pageSetup paperSize="9" scale="94" orientation="portrait" horizontalDpi="1200" verticalDpi="1200" r:id="rId1"/>
  <headerFooter alignWithMargins="0">
    <oddFooter>&amp;L&amp;7&amp;D / &amp;F / MB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workbookViewId="0">
      <selection activeCell="C14" sqref="C14"/>
    </sheetView>
  </sheetViews>
  <sheetFormatPr baseColWidth="10" defaultColWidth="11.5546875" defaultRowHeight="14.25" x14ac:dyDescent="0.2"/>
  <cols>
    <col min="1" max="1" width="21.33203125" style="1" customWidth="1"/>
    <col min="2" max="2" width="9.44140625" style="1" customWidth="1"/>
    <col min="3" max="3" width="10.21875" style="1" bestFit="1" customWidth="1"/>
    <col min="4" max="4" width="12.33203125" style="1" bestFit="1" customWidth="1"/>
    <col min="5" max="5" width="8.5546875" style="1" customWidth="1"/>
    <col min="6" max="6" width="13.77734375" style="1" customWidth="1"/>
    <col min="7" max="16384" width="11.5546875" style="1"/>
  </cols>
  <sheetData>
    <row r="1" spans="1:8" ht="23.25" customHeight="1" x14ac:dyDescent="0.2">
      <c r="A1" s="192" t="s">
        <v>59</v>
      </c>
      <c r="B1" s="193"/>
      <c r="C1" s="193"/>
      <c r="D1" s="193"/>
      <c r="E1" s="193"/>
      <c r="F1" s="194"/>
    </row>
    <row r="2" spans="1:8" ht="24" customHeight="1" x14ac:dyDescent="0.25">
      <c r="A2" s="29"/>
      <c r="B2" s="29"/>
      <c r="C2" s="29"/>
      <c r="D2" s="29"/>
      <c r="E2" s="29"/>
      <c r="F2" s="29"/>
    </row>
    <row r="3" spans="1:8" ht="15" x14ac:dyDescent="0.25">
      <c r="A3" s="32" t="s">
        <v>36</v>
      </c>
      <c r="B3" s="190" t="str">
        <f>Dateneingaben!B19</f>
        <v>Dezember</v>
      </c>
      <c r="C3" s="191"/>
      <c r="D3" s="29"/>
      <c r="E3" s="29"/>
      <c r="F3" s="29"/>
    </row>
    <row r="4" spans="1:8" ht="15" x14ac:dyDescent="0.25">
      <c r="A4" s="32" t="s">
        <v>37</v>
      </c>
      <c r="B4" s="190">
        <f>Dateneingaben!A19</f>
        <v>0</v>
      </c>
      <c r="C4" s="191"/>
      <c r="D4" s="29"/>
      <c r="E4" s="29"/>
      <c r="F4" s="29"/>
    </row>
    <row r="5" spans="1:8" ht="15" x14ac:dyDescent="0.25">
      <c r="A5" s="2"/>
      <c r="B5" s="2"/>
      <c r="C5" s="2"/>
      <c r="D5" s="2"/>
      <c r="E5" s="2"/>
      <c r="F5" s="2"/>
    </row>
    <row r="6" spans="1:8" ht="15" x14ac:dyDescent="0.25">
      <c r="A6" s="32" t="s">
        <v>52</v>
      </c>
      <c r="B6" s="195">
        <f>Dateneingaben!B6</f>
        <v>0</v>
      </c>
      <c r="C6" s="196"/>
      <c r="D6" s="5" t="s">
        <v>45</v>
      </c>
      <c r="E6" s="195">
        <f>Dateneingaben!E6</f>
        <v>0</v>
      </c>
      <c r="F6" s="196"/>
    </row>
    <row r="7" spans="1:8" ht="15" x14ac:dyDescent="0.25">
      <c r="A7" s="36" t="s">
        <v>53</v>
      </c>
      <c r="B7" s="195">
        <f>Dateneingaben!B7</f>
        <v>0</v>
      </c>
      <c r="C7" s="196"/>
      <c r="D7" s="5" t="s">
        <v>0</v>
      </c>
      <c r="E7" s="195">
        <f>Dateneingaben!E7</f>
        <v>0</v>
      </c>
      <c r="F7" s="196"/>
    </row>
    <row r="8" spans="1:8" ht="15" x14ac:dyDescent="0.25">
      <c r="D8" s="5" t="s">
        <v>28</v>
      </c>
      <c r="E8" s="197">
        <f>Dateneingaben!E8</f>
        <v>0</v>
      </c>
      <c r="F8" s="198"/>
    </row>
    <row r="9" spans="1:8" s="21" customFormat="1" ht="15" x14ac:dyDescent="0.25">
      <c r="A9" s="19"/>
      <c r="B9" s="20"/>
      <c r="C9" s="19"/>
      <c r="D9" s="5" t="s">
        <v>51</v>
      </c>
      <c r="E9" s="37">
        <f>Dateneingaben!E9</f>
        <v>0</v>
      </c>
    </row>
    <row r="10" spans="1:8" s="21" customFormat="1" x14ac:dyDescent="0.2">
      <c r="A10" s="22"/>
      <c r="C10" s="23"/>
    </row>
    <row r="11" spans="1:8" s="21" customFormat="1" x14ac:dyDescent="0.2">
      <c r="A11" s="22"/>
      <c r="C11" s="23"/>
    </row>
    <row r="12" spans="1:8" ht="15" x14ac:dyDescent="0.25">
      <c r="A12" s="2" t="s">
        <v>2</v>
      </c>
      <c r="B12" s="1" t="s">
        <v>89</v>
      </c>
      <c r="C12" s="152">
        <f>+E21</f>
        <v>990</v>
      </c>
      <c r="D12" s="1" t="s">
        <v>90</v>
      </c>
      <c r="F12" s="123">
        <f>Dateneingaben!C19</f>
        <v>0</v>
      </c>
    </row>
    <row r="13" spans="1:8" s="21" customFormat="1" x14ac:dyDescent="0.2">
      <c r="A13" s="30"/>
      <c r="B13" s="30"/>
    </row>
    <row r="14" spans="1:8" s="21" customFormat="1" ht="15" x14ac:dyDescent="0.25">
      <c r="A14" s="31"/>
    </row>
    <row r="15" spans="1:8" ht="15" x14ac:dyDescent="0.25">
      <c r="A15" s="2" t="s">
        <v>55</v>
      </c>
      <c r="B15" s="2" t="s">
        <v>54</v>
      </c>
      <c r="F15" s="6"/>
    </row>
    <row r="16" spans="1:8" x14ac:dyDescent="0.2">
      <c r="A16" s="1" t="s">
        <v>47</v>
      </c>
      <c r="B16" s="1" t="s">
        <v>38</v>
      </c>
      <c r="C16" s="34">
        <f>+Dateneingaben!D31</f>
        <v>0</v>
      </c>
      <c r="D16" s="1" t="s">
        <v>46</v>
      </c>
      <c r="E16" s="8">
        <f>F12*C16/100</f>
        <v>0</v>
      </c>
      <c r="F16" s="6"/>
      <c r="H16" s="14"/>
    </row>
    <row r="17" spans="1:8" x14ac:dyDescent="0.2">
      <c r="A17" s="1" t="s">
        <v>48</v>
      </c>
      <c r="B17" s="7" t="s">
        <v>39</v>
      </c>
      <c r="C17" s="34">
        <f>+Dateneingaben!D32</f>
        <v>0</v>
      </c>
      <c r="D17" s="1" t="s">
        <v>46</v>
      </c>
      <c r="E17" s="8">
        <f>F12*C17/100</f>
        <v>0</v>
      </c>
      <c r="F17" s="6"/>
    </row>
    <row r="18" spans="1:8" x14ac:dyDescent="0.2">
      <c r="A18" s="1" t="s">
        <v>3</v>
      </c>
      <c r="B18" s="1" t="s">
        <v>40</v>
      </c>
      <c r="C18" s="34">
        <f>+Dateneingaben!D33</f>
        <v>0</v>
      </c>
      <c r="D18" s="1" t="s">
        <v>46</v>
      </c>
      <c r="E18" s="8">
        <f>F12*C18/100</f>
        <v>0</v>
      </c>
      <c r="F18" s="6"/>
    </row>
    <row r="19" spans="1:8" x14ac:dyDescent="0.2">
      <c r="A19" s="1" t="s">
        <v>4</v>
      </c>
      <c r="B19" s="1" t="s">
        <v>39</v>
      </c>
      <c r="C19" s="34">
        <f>+Dateneingaben!D34</f>
        <v>0</v>
      </c>
      <c r="D19" s="1" t="s">
        <v>46</v>
      </c>
      <c r="E19" s="8">
        <f>F12*C19/100</f>
        <v>0</v>
      </c>
      <c r="F19" s="6"/>
    </row>
    <row r="20" spans="1:8" x14ac:dyDescent="0.2">
      <c r="A20" s="185"/>
      <c r="B20" s="185"/>
      <c r="E20" s="15"/>
      <c r="F20" s="6"/>
    </row>
    <row r="21" spans="1:8" x14ac:dyDescent="0.2">
      <c r="A21" s="1" t="s">
        <v>5</v>
      </c>
      <c r="E21" s="15">
        <v>990</v>
      </c>
      <c r="F21" s="6"/>
      <c r="H21" s="14"/>
    </row>
    <row r="22" spans="1:8" ht="15" x14ac:dyDescent="0.25">
      <c r="A22" s="42" t="s">
        <v>41</v>
      </c>
      <c r="F22" s="122">
        <f>ROUND(SUM(E16:E21)/0.1,0)*0.1</f>
        <v>990</v>
      </c>
    </row>
    <row r="23" spans="1:8" ht="15" x14ac:dyDescent="0.25">
      <c r="A23" s="13" t="s">
        <v>49</v>
      </c>
      <c r="F23" s="35"/>
    </row>
    <row r="24" spans="1:8" ht="15" x14ac:dyDescent="0.25">
      <c r="F24" s="35"/>
    </row>
    <row r="25" spans="1:8" x14ac:dyDescent="0.2">
      <c r="F25" s="6"/>
    </row>
    <row r="26" spans="1:8" ht="15" x14ac:dyDescent="0.25">
      <c r="A26" s="2" t="s">
        <v>42</v>
      </c>
      <c r="F26" s="6"/>
    </row>
    <row r="27" spans="1:8" x14ac:dyDescent="0.2">
      <c r="A27" s="108" t="s">
        <v>60</v>
      </c>
      <c r="E27" s="15"/>
      <c r="F27" s="6"/>
    </row>
    <row r="28" spans="1:8" x14ac:dyDescent="0.2">
      <c r="A28" s="67" t="s">
        <v>61</v>
      </c>
      <c r="E28" s="15"/>
      <c r="F28" s="6"/>
    </row>
    <row r="29" spans="1:8" x14ac:dyDescent="0.2">
      <c r="A29" s="199"/>
      <c r="B29" s="199"/>
      <c r="C29" s="6"/>
      <c r="E29" s="15"/>
      <c r="F29" s="6"/>
    </row>
    <row r="30" spans="1:8" ht="15" x14ac:dyDescent="0.25">
      <c r="A30" s="42" t="s">
        <v>43</v>
      </c>
      <c r="F30" s="122">
        <f>ROUND(SUM(E27:E29)/0.1,0)*0.1</f>
        <v>0</v>
      </c>
    </row>
    <row r="31" spans="1:8" ht="15" thickBot="1" x14ac:dyDescent="0.25">
      <c r="F31" s="10"/>
    </row>
    <row r="32" spans="1:8" ht="16.5" thickTop="1" thickBot="1" x14ac:dyDescent="0.3">
      <c r="A32" s="2" t="s">
        <v>44</v>
      </c>
      <c r="F32" s="33">
        <f>ROUND(SUM(F12+F30-F22)/0.1,0)*0.1</f>
        <v>-990</v>
      </c>
    </row>
    <row r="33" spans="1:6" ht="15.75" thickTop="1" x14ac:dyDescent="0.25">
      <c r="A33" s="2"/>
      <c r="F33" s="38"/>
    </row>
    <row r="34" spans="1:6" ht="10.5" customHeight="1" x14ac:dyDescent="0.2">
      <c r="F34" s="6"/>
    </row>
    <row r="35" spans="1:6" x14ac:dyDescent="0.2">
      <c r="B35" s="11" t="s">
        <v>6</v>
      </c>
      <c r="C35" s="11" t="s">
        <v>7</v>
      </c>
      <c r="F35" s="6"/>
    </row>
    <row r="36" spans="1:6" x14ac:dyDescent="0.2">
      <c r="A36" s="67" t="s">
        <v>65</v>
      </c>
      <c r="B36" s="40"/>
      <c r="C36" s="40"/>
      <c r="F36" s="6"/>
    </row>
    <row r="37" spans="1:6" x14ac:dyDescent="0.2">
      <c r="A37" s="1" t="s">
        <v>23</v>
      </c>
      <c r="B37" s="11">
        <f>Nov!B39</f>
        <v>0</v>
      </c>
      <c r="C37" s="11">
        <f>Nov!C39</f>
        <v>0</v>
      </c>
      <c r="F37" s="6"/>
    </row>
    <row r="38" spans="1:6" ht="9" customHeight="1" x14ac:dyDescent="0.2">
      <c r="B38" s="24"/>
      <c r="C38" s="24"/>
      <c r="F38" s="6"/>
    </row>
    <row r="39" spans="1:6" ht="15.75" thickBot="1" x14ac:dyDescent="0.3">
      <c r="A39" s="1" t="s">
        <v>8</v>
      </c>
      <c r="B39" s="41">
        <f>B36+B37</f>
        <v>0</v>
      </c>
      <c r="C39" s="41">
        <f>C36+C37</f>
        <v>0</v>
      </c>
      <c r="F39" s="6"/>
    </row>
    <row r="40" spans="1:6" ht="15" thickTop="1" x14ac:dyDescent="0.2">
      <c r="F40" s="6"/>
    </row>
    <row r="41" spans="1:6" x14ac:dyDescent="0.2">
      <c r="A41" s="1" t="s">
        <v>9</v>
      </c>
      <c r="B41" s="182"/>
      <c r="C41" s="182"/>
      <c r="D41" s="182"/>
      <c r="E41" s="182"/>
      <c r="F41" s="182"/>
    </row>
    <row r="42" spans="1:6" x14ac:dyDescent="0.2">
      <c r="B42" s="182"/>
      <c r="C42" s="182"/>
      <c r="D42" s="182"/>
      <c r="E42" s="182"/>
      <c r="F42" s="182"/>
    </row>
    <row r="43" spans="1:6" x14ac:dyDescent="0.2">
      <c r="B43" s="182"/>
      <c r="C43" s="182"/>
      <c r="D43" s="182"/>
      <c r="E43" s="182"/>
      <c r="F43" s="182"/>
    </row>
    <row r="44" spans="1:6" ht="8.25" customHeight="1" x14ac:dyDescent="0.2">
      <c r="F44" s="6"/>
    </row>
    <row r="45" spans="1:6" x14ac:dyDescent="0.2">
      <c r="A45" s="39" t="s">
        <v>30</v>
      </c>
      <c r="B45" s="18">
        <f ca="1">TODAY()</f>
        <v>43024</v>
      </c>
      <c r="D45" s="1" t="s">
        <v>56</v>
      </c>
      <c r="F45" s="6"/>
    </row>
    <row r="46" spans="1:6" x14ac:dyDescent="0.2">
      <c r="D46" s="1" t="s">
        <v>50</v>
      </c>
      <c r="E46" s="1" t="s">
        <v>10</v>
      </c>
      <c r="F46" s="6"/>
    </row>
    <row r="47" spans="1:6" x14ac:dyDescent="0.2">
      <c r="A47" s="16"/>
      <c r="B47" s="17"/>
      <c r="C47" s="16"/>
      <c r="F47" s="6"/>
    </row>
    <row r="48" spans="1:6" x14ac:dyDescent="0.2">
      <c r="D48" s="1" t="s">
        <v>45</v>
      </c>
      <c r="E48" s="1" t="s">
        <v>10</v>
      </c>
      <c r="F48" s="6"/>
    </row>
    <row r="49" spans="6:6" x14ac:dyDescent="0.2">
      <c r="F49" s="6"/>
    </row>
  </sheetData>
  <mergeCells count="11">
    <mergeCell ref="B4:C4"/>
    <mergeCell ref="A1:F1"/>
    <mergeCell ref="B6:C6"/>
    <mergeCell ref="A20:B20"/>
    <mergeCell ref="E6:F6"/>
    <mergeCell ref="B3:C3"/>
    <mergeCell ref="B41:F43"/>
    <mergeCell ref="E8:F8"/>
    <mergeCell ref="A29:B29"/>
    <mergeCell ref="B7:C7"/>
    <mergeCell ref="E7:F7"/>
  </mergeCells>
  <phoneticPr fontId="7" type="noConversion"/>
  <pageMargins left="0.78740157499999996" right="0.78740157499999996" top="0.984251969" bottom="0.984251969" header="0.4921259845" footer="0.4921259845"/>
  <pageSetup paperSize="9" scale="94" orientation="portrait" horizontalDpi="1200" verticalDpi="1200" r:id="rId1"/>
  <headerFooter alignWithMargins="0">
    <oddFooter>&amp;L&amp;7&amp;D / &amp;F / MB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workbookViewId="0">
      <selection activeCell="D15" sqref="D15"/>
    </sheetView>
  </sheetViews>
  <sheetFormatPr baseColWidth="10" defaultColWidth="11.5546875" defaultRowHeight="14.25" x14ac:dyDescent="0.2"/>
  <cols>
    <col min="1" max="1" width="21.33203125" style="1" customWidth="1"/>
    <col min="2" max="2" width="9.44140625" style="1" customWidth="1"/>
    <col min="3" max="3" width="10.21875" style="1" bestFit="1" customWidth="1"/>
    <col min="4" max="4" width="12.33203125" style="1" bestFit="1" customWidth="1"/>
    <col min="5" max="5" width="8.5546875" style="1" customWidth="1"/>
    <col min="6" max="6" width="13.77734375" style="1" customWidth="1"/>
    <col min="7" max="16384" width="11.5546875" style="1"/>
  </cols>
  <sheetData>
    <row r="1" spans="1:8" ht="23.25" customHeight="1" x14ac:dyDescent="0.2">
      <c r="A1" s="192" t="s">
        <v>59</v>
      </c>
      <c r="B1" s="193"/>
      <c r="C1" s="193"/>
      <c r="D1" s="193"/>
      <c r="E1" s="193"/>
      <c r="F1" s="194"/>
    </row>
    <row r="2" spans="1:8" ht="24" customHeight="1" x14ac:dyDescent="0.25">
      <c r="A2" s="29"/>
      <c r="B2" s="29"/>
      <c r="C2" s="29"/>
      <c r="D2" s="29"/>
      <c r="E2" s="29"/>
      <c r="F2" s="29"/>
    </row>
    <row r="3" spans="1:8" ht="15" x14ac:dyDescent="0.25">
      <c r="A3" s="32" t="s">
        <v>36</v>
      </c>
      <c r="B3" s="190" t="str">
        <f>Dateneingaben!B21</f>
        <v>Januar</v>
      </c>
      <c r="C3" s="191"/>
      <c r="D3" s="29"/>
      <c r="E3" s="29"/>
      <c r="F3" s="29"/>
    </row>
    <row r="4" spans="1:8" ht="15" x14ac:dyDescent="0.25">
      <c r="A4" s="32" t="s">
        <v>37</v>
      </c>
      <c r="B4" s="190">
        <f>Dateneingaben!A21</f>
        <v>1</v>
      </c>
      <c r="C4" s="191"/>
      <c r="D4" s="29"/>
      <c r="E4" s="29"/>
      <c r="F4" s="29"/>
    </row>
    <row r="5" spans="1:8" ht="15" x14ac:dyDescent="0.25">
      <c r="A5" s="2"/>
      <c r="B5" s="2"/>
      <c r="C5" s="2"/>
      <c r="D5" s="2"/>
      <c r="E5" s="2"/>
      <c r="F5" s="2"/>
    </row>
    <row r="6" spans="1:8" ht="15" x14ac:dyDescent="0.25">
      <c r="A6" s="32" t="s">
        <v>52</v>
      </c>
      <c r="B6" s="195">
        <f>Dateneingaben!B6</f>
        <v>0</v>
      </c>
      <c r="C6" s="196"/>
      <c r="D6" s="5" t="s">
        <v>45</v>
      </c>
      <c r="E6" s="195">
        <f>Dateneingaben!E6</f>
        <v>0</v>
      </c>
      <c r="F6" s="196"/>
    </row>
    <row r="7" spans="1:8" ht="15" x14ac:dyDescent="0.25">
      <c r="A7" s="36" t="s">
        <v>53</v>
      </c>
      <c r="B7" s="195">
        <f>Dateneingaben!B7</f>
        <v>0</v>
      </c>
      <c r="C7" s="196"/>
      <c r="D7" s="5" t="s">
        <v>0</v>
      </c>
      <c r="E7" s="195">
        <f>Dateneingaben!E7</f>
        <v>0</v>
      </c>
      <c r="F7" s="196"/>
    </row>
    <row r="8" spans="1:8" ht="15" x14ac:dyDescent="0.25">
      <c r="D8" s="5" t="s">
        <v>28</v>
      </c>
      <c r="E8" s="197">
        <f>Dateneingaben!E8</f>
        <v>0</v>
      </c>
      <c r="F8" s="198"/>
    </row>
    <row r="9" spans="1:8" s="21" customFormat="1" ht="15" x14ac:dyDescent="0.25">
      <c r="A9" s="19"/>
      <c r="B9" s="20"/>
      <c r="C9" s="19"/>
      <c r="D9" s="5" t="s">
        <v>51</v>
      </c>
      <c r="E9" s="37">
        <f>Dateneingaben!E9</f>
        <v>0</v>
      </c>
    </row>
    <row r="10" spans="1:8" s="21" customFormat="1" x14ac:dyDescent="0.2">
      <c r="A10" s="22"/>
      <c r="C10" s="23"/>
    </row>
    <row r="11" spans="1:8" s="21" customFormat="1" x14ac:dyDescent="0.2">
      <c r="A11" s="22"/>
      <c r="C11" s="23"/>
    </row>
    <row r="12" spans="1:8" ht="15" x14ac:dyDescent="0.25">
      <c r="A12" s="2" t="s">
        <v>2</v>
      </c>
      <c r="B12" s="1" t="s">
        <v>89</v>
      </c>
      <c r="C12" s="152">
        <f>+E21</f>
        <v>990</v>
      </c>
      <c r="D12" s="1" t="s">
        <v>90</v>
      </c>
      <c r="F12" s="123">
        <f>Dateneingaben!C21</f>
        <v>0</v>
      </c>
    </row>
    <row r="13" spans="1:8" s="21" customFormat="1" x14ac:dyDescent="0.2">
      <c r="A13" s="30"/>
      <c r="B13" s="30"/>
    </row>
    <row r="14" spans="1:8" s="21" customFormat="1" ht="15" x14ac:dyDescent="0.25">
      <c r="A14" s="31"/>
    </row>
    <row r="15" spans="1:8" ht="15" x14ac:dyDescent="0.25">
      <c r="A15" s="2" t="s">
        <v>55</v>
      </c>
      <c r="B15" s="2" t="s">
        <v>54</v>
      </c>
      <c r="F15" s="6"/>
    </row>
    <row r="16" spans="1:8" x14ac:dyDescent="0.2">
      <c r="A16" s="1" t="s">
        <v>47</v>
      </c>
      <c r="B16" s="1" t="s">
        <v>38</v>
      </c>
      <c r="C16" s="34">
        <f>+Dateneingaben!E31</f>
        <v>0</v>
      </c>
      <c r="D16" s="1" t="s">
        <v>46</v>
      </c>
      <c r="E16" s="8">
        <f>F12*C16/100</f>
        <v>0</v>
      </c>
      <c r="F16" s="6"/>
      <c r="H16" s="14"/>
    </row>
    <row r="17" spans="1:8" x14ac:dyDescent="0.2">
      <c r="A17" s="1" t="s">
        <v>48</v>
      </c>
      <c r="B17" s="7" t="s">
        <v>39</v>
      </c>
      <c r="C17" s="34">
        <f>+Dateneingaben!E32</f>
        <v>0</v>
      </c>
      <c r="D17" s="1" t="s">
        <v>46</v>
      </c>
      <c r="E17" s="8">
        <f>F12*C17/100</f>
        <v>0</v>
      </c>
      <c r="F17" s="6"/>
    </row>
    <row r="18" spans="1:8" x14ac:dyDescent="0.2">
      <c r="A18" s="1" t="s">
        <v>3</v>
      </c>
      <c r="B18" s="1" t="s">
        <v>40</v>
      </c>
      <c r="C18" s="34">
        <f>+Dateneingaben!E33</f>
        <v>0</v>
      </c>
      <c r="D18" s="1" t="s">
        <v>46</v>
      </c>
      <c r="E18" s="8">
        <f>F12*C18/100</f>
        <v>0</v>
      </c>
      <c r="F18" s="6"/>
    </row>
    <row r="19" spans="1:8" x14ac:dyDescent="0.2">
      <c r="A19" s="1" t="s">
        <v>4</v>
      </c>
      <c r="B19" s="1" t="s">
        <v>39</v>
      </c>
      <c r="C19" s="34">
        <f>+Dateneingaben!E34</f>
        <v>0</v>
      </c>
      <c r="D19" s="1" t="s">
        <v>46</v>
      </c>
      <c r="E19" s="8">
        <f>F12*C19/100</f>
        <v>0</v>
      </c>
      <c r="F19" s="6"/>
    </row>
    <row r="20" spans="1:8" x14ac:dyDescent="0.2">
      <c r="A20" s="185"/>
      <c r="B20" s="185"/>
      <c r="E20" s="15"/>
      <c r="F20" s="6"/>
    </row>
    <row r="21" spans="1:8" x14ac:dyDescent="0.2">
      <c r="A21" s="1" t="s">
        <v>5</v>
      </c>
      <c r="E21" s="15">
        <v>990</v>
      </c>
      <c r="F21" s="6"/>
      <c r="H21" s="14"/>
    </row>
    <row r="22" spans="1:8" ht="15" x14ac:dyDescent="0.25">
      <c r="A22" s="42" t="s">
        <v>41</v>
      </c>
      <c r="F22" s="122">
        <f>ROUND(SUM(E16:E21)/0.1,0)*0.1</f>
        <v>990</v>
      </c>
    </row>
    <row r="23" spans="1:8" ht="15" x14ac:dyDescent="0.25">
      <c r="A23" s="13" t="s">
        <v>49</v>
      </c>
      <c r="F23" s="35"/>
    </row>
    <row r="24" spans="1:8" ht="15" x14ac:dyDescent="0.25">
      <c r="F24" s="35"/>
    </row>
    <row r="25" spans="1:8" x14ac:dyDescent="0.2">
      <c r="F25" s="6"/>
    </row>
    <row r="26" spans="1:8" ht="15" x14ac:dyDescent="0.25">
      <c r="A26" s="2" t="s">
        <v>42</v>
      </c>
      <c r="F26" s="6"/>
    </row>
    <row r="27" spans="1:8" x14ac:dyDescent="0.2">
      <c r="A27" s="108" t="s">
        <v>60</v>
      </c>
      <c r="E27" s="15"/>
      <c r="F27" s="6"/>
    </row>
    <row r="28" spans="1:8" x14ac:dyDescent="0.2">
      <c r="A28" s="67" t="s">
        <v>61</v>
      </c>
      <c r="E28" s="15"/>
      <c r="F28" s="6"/>
    </row>
    <row r="29" spans="1:8" x14ac:dyDescent="0.2">
      <c r="A29" s="199"/>
      <c r="B29" s="199"/>
      <c r="C29" s="6"/>
      <c r="E29" s="15"/>
      <c r="F29" s="6"/>
    </row>
    <row r="30" spans="1:8" ht="15" x14ac:dyDescent="0.25">
      <c r="A30" s="42" t="s">
        <v>43</v>
      </c>
      <c r="F30" s="122">
        <f>ROUND(SUM(E27:E29)/0.1,0)*0.1</f>
        <v>0</v>
      </c>
    </row>
    <row r="31" spans="1:8" ht="15" thickBot="1" x14ac:dyDescent="0.25">
      <c r="F31" s="10"/>
    </row>
    <row r="32" spans="1:8" ht="16.5" thickTop="1" thickBot="1" x14ac:dyDescent="0.3">
      <c r="A32" s="2" t="s">
        <v>44</v>
      </c>
      <c r="F32" s="33">
        <f>ROUND(SUM(F12+F30-F22)/0.1,0)*0.1</f>
        <v>-990</v>
      </c>
    </row>
    <row r="33" spans="1:6" ht="15.75" thickTop="1" x14ac:dyDescent="0.25">
      <c r="A33" s="2"/>
      <c r="F33" s="38"/>
    </row>
    <row r="34" spans="1:6" ht="10.5" customHeight="1" x14ac:dyDescent="0.2">
      <c r="F34" s="6"/>
    </row>
    <row r="35" spans="1:6" x14ac:dyDescent="0.2">
      <c r="B35" s="11" t="s">
        <v>6</v>
      </c>
      <c r="C35" s="11" t="s">
        <v>7</v>
      </c>
      <c r="F35" s="6"/>
    </row>
    <row r="36" spans="1:6" x14ac:dyDescent="0.2">
      <c r="A36" s="67" t="s">
        <v>65</v>
      </c>
      <c r="B36" s="40"/>
      <c r="C36" s="40"/>
      <c r="F36" s="6"/>
    </row>
    <row r="37" spans="1:6" x14ac:dyDescent="0.2">
      <c r="A37" s="1" t="s">
        <v>23</v>
      </c>
      <c r="B37" s="11">
        <f>Dez!B39</f>
        <v>0</v>
      </c>
      <c r="C37" s="11">
        <f>Dez!C39</f>
        <v>0</v>
      </c>
      <c r="F37" s="6"/>
    </row>
    <row r="38" spans="1:6" ht="9" customHeight="1" x14ac:dyDescent="0.2">
      <c r="B38" s="24"/>
      <c r="C38" s="24"/>
      <c r="F38" s="6"/>
    </row>
    <row r="39" spans="1:6" ht="15.75" thickBot="1" x14ac:dyDescent="0.3">
      <c r="A39" s="1" t="s">
        <v>8</v>
      </c>
      <c r="B39" s="41">
        <f>B36+B37</f>
        <v>0</v>
      </c>
      <c r="C39" s="41">
        <f>C36+C37</f>
        <v>0</v>
      </c>
      <c r="F39" s="6"/>
    </row>
    <row r="40" spans="1:6" ht="15" thickTop="1" x14ac:dyDescent="0.2">
      <c r="F40" s="6"/>
    </row>
    <row r="41" spans="1:6" x14ac:dyDescent="0.2">
      <c r="A41" s="1" t="s">
        <v>9</v>
      </c>
      <c r="B41" s="182"/>
      <c r="C41" s="182"/>
      <c r="D41" s="182"/>
      <c r="E41" s="182"/>
      <c r="F41" s="182"/>
    </row>
    <row r="42" spans="1:6" x14ac:dyDescent="0.2">
      <c r="B42" s="182"/>
      <c r="C42" s="182"/>
      <c r="D42" s="182"/>
      <c r="E42" s="182"/>
      <c r="F42" s="182"/>
    </row>
    <row r="43" spans="1:6" x14ac:dyDescent="0.2">
      <c r="B43" s="182"/>
      <c r="C43" s="182"/>
      <c r="D43" s="182"/>
      <c r="E43" s="182"/>
      <c r="F43" s="182"/>
    </row>
    <row r="44" spans="1:6" ht="8.25" customHeight="1" x14ac:dyDescent="0.2">
      <c r="F44" s="6"/>
    </row>
    <row r="45" spans="1:6" x14ac:dyDescent="0.2">
      <c r="A45" s="39" t="s">
        <v>30</v>
      </c>
      <c r="B45" s="18">
        <f ca="1">TODAY()</f>
        <v>43024</v>
      </c>
      <c r="D45" s="1" t="s">
        <v>56</v>
      </c>
      <c r="F45" s="6"/>
    </row>
    <row r="46" spans="1:6" x14ac:dyDescent="0.2">
      <c r="D46" s="1" t="s">
        <v>50</v>
      </c>
      <c r="E46" s="1" t="s">
        <v>10</v>
      </c>
      <c r="F46" s="6"/>
    </row>
    <row r="47" spans="1:6" x14ac:dyDescent="0.2">
      <c r="A47" s="16"/>
      <c r="B47" s="17"/>
      <c r="C47" s="16"/>
      <c r="F47" s="6"/>
    </row>
    <row r="48" spans="1:6" x14ac:dyDescent="0.2">
      <c r="D48" s="1" t="s">
        <v>45</v>
      </c>
      <c r="E48" s="1" t="s">
        <v>10</v>
      </c>
      <c r="F48" s="6"/>
    </row>
    <row r="49" spans="6:6" x14ac:dyDescent="0.2">
      <c r="F49" s="6"/>
    </row>
  </sheetData>
  <mergeCells count="11">
    <mergeCell ref="B3:C3"/>
    <mergeCell ref="B4:C4"/>
    <mergeCell ref="A1:F1"/>
    <mergeCell ref="B6:C6"/>
    <mergeCell ref="B41:F43"/>
    <mergeCell ref="E8:F8"/>
    <mergeCell ref="B7:C7"/>
    <mergeCell ref="E6:F6"/>
    <mergeCell ref="E7:F7"/>
    <mergeCell ref="A29:B29"/>
    <mergeCell ref="A20:B20"/>
  </mergeCells>
  <phoneticPr fontId="7" type="noConversion"/>
  <pageMargins left="0.78740157499999996" right="0.78740157499999996" top="0.984251969" bottom="0.984251969" header="0.4921259845" footer="0.4921259845"/>
  <pageSetup paperSize="9" scale="94" orientation="portrait" horizontalDpi="1200" verticalDpi="1200" r:id="rId1"/>
  <headerFooter alignWithMargins="0">
    <oddFooter>&amp;L&amp;7&amp;D / &amp;F / MB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workbookViewId="0">
      <selection activeCell="B12" sqref="B12:D12"/>
    </sheetView>
  </sheetViews>
  <sheetFormatPr baseColWidth="10" defaultColWidth="11.5546875" defaultRowHeight="14.25" x14ac:dyDescent="0.2"/>
  <cols>
    <col min="1" max="1" width="21.33203125" style="1" customWidth="1"/>
    <col min="2" max="2" width="9.44140625" style="1" customWidth="1"/>
    <col min="3" max="3" width="10.21875" style="1" bestFit="1" customWidth="1"/>
    <col min="4" max="4" width="12.33203125" style="1" bestFit="1" customWidth="1"/>
    <col min="5" max="5" width="8.5546875" style="1" customWidth="1"/>
    <col min="6" max="6" width="13.77734375" style="1" customWidth="1"/>
    <col min="7" max="16384" width="11.5546875" style="1"/>
  </cols>
  <sheetData>
    <row r="1" spans="1:8" ht="23.25" customHeight="1" x14ac:dyDescent="0.2">
      <c r="A1" s="192" t="s">
        <v>59</v>
      </c>
      <c r="B1" s="193"/>
      <c r="C1" s="193"/>
      <c r="D1" s="193"/>
      <c r="E1" s="193"/>
      <c r="F1" s="194"/>
    </row>
    <row r="2" spans="1:8" ht="24" customHeight="1" x14ac:dyDescent="0.25">
      <c r="A2" s="29"/>
      <c r="B2" s="29"/>
      <c r="C2" s="29"/>
      <c r="D2" s="29"/>
      <c r="E2" s="29"/>
      <c r="F2" s="29"/>
    </row>
    <row r="3" spans="1:8" ht="15" x14ac:dyDescent="0.25">
      <c r="A3" s="32" t="s">
        <v>36</v>
      </c>
      <c r="B3" s="190" t="str">
        <f>Dateneingaben!B22</f>
        <v>Februar</v>
      </c>
      <c r="C3" s="191"/>
      <c r="D3" s="29"/>
      <c r="E3" s="29"/>
      <c r="F3" s="29"/>
    </row>
    <row r="4" spans="1:8" ht="15" x14ac:dyDescent="0.25">
      <c r="A4" s="32" t="s">
        <v>37</v>
      </c>
      <c r="B4" s="190">
        <f>Dateneingaben!A22</f>
        <v>1</v>
      </c>
      <c r="C4" s="191"/>
      <c r="D4" s="29"/>
      <c r="E4" s="29"/>
      <c r="F4" s="29"/>
    </row>
    <row r="5" spans="1:8" ht="15" x14ac:dyDescent="0.25">
      <c r="A5" s="2"/>
      <c r="B5" s="2"/>
      <c r="C5" s="2"/>
      <c r="D5" s="2"/>
      <c r="E5" s="2"/>
      <c r="F5" s="2"/>
    </row>
    <row r="6" spans="1:8" ht="15" x14ac:dyDescent="0.25">
      <c r="A6" s="32" t="s">
        <v>52</v>
      </c>
      <c r="B6" s="195">
        <f>Dateneingaben!B6</f>
        <v>0</v>
      </c>
      <c r="C6" s="196"/>
      <c r="D6" s="5" t="s">
        <v>45</v>
      </c>
      <c r="E6" s="195">
        <f>Dateneingaben!E6</f>
        <v>0</v>
      </c>
      <c r="F6" s="196"/>
    </row>
    <row r="7" spans="1:8" ht="15" x14ac:dyDescent="0.25">
      <c r="A7" s="36" t="s">
        <v>53</v>
      </c>
      <c r="B7" s="195">
        <f>Dateneingaben!B7</f>
        <v>0</v>
      </c>
      <c r="C7" s="196"/>
      <c r="D7" s="5" t="s">
        <v>0</v>
      </c>
      <c r="E7" s="195">
        <f>Dateneingaben!E7</f>
        <v>0</v>
      </c>
      <c r="F7" s="196"/>
    </row>
    <row r="8" spans="1:8" ht="15" x14ac:dyDescent="0.25">
      <c r="D8" s="5" t="s">
        <v>28</v>
      </c>
      <c r="E8" s="197">
        <f>Dateneingaben!E8</f>
        <v>0</v>
      </c>
      <c r="F8" s="198"/>
    </row>
    <row r="9" spans="1:8" s="21" customFormat="1" ht="15" x14ac:dyDescent="0.25">
      <c r="A9" s="19"/>
      <c r="B9" s="20"/>
      <c r="C9" s="19"/>
      <c r="D9" s="5" t="s">
        <v>51</v>
      </c>
      <c r="E9" s="37">
        <f>Dateneingaben!E9</f>
        <v>0</v>
      </c>
    </row>
    <row r="10" spans="1:8" s="21" customFormat="1" x14ac:dyDescent="0.2">
      <c r="A10" s="22"/>
      <c r="C10" s="23"/>
    </row>
    <row r="11" spans="1:8" s="21" customFormat="1" x14ac:dyDescent="0.2">
      <c r="A11" s="22"/>
      <c r="C11" s="23"/>
    </row>
    <row r="12" spans="1:8" ht="15" x14ac:dyDescent="0.25">
      <c r="A12" s="2" t="s">
        <v>2</v>
      </c>
      <c r="B12" s="1" t="s">
        <v>89</v>
      </c>
      <c r="C12" s="152">
        <f>+E21</f>
        <v>990</v>
      </c>
      <c r="D12" s="1" t="s">
        <v>90</v>
      </c>
      <c r="F12" s="123">
        <f>Dateneingaben!C22</f>
        <v>0</v>
      </c>
    </row>
    <row r="13" spans="1:8" s="21" customFormat="1" x14ac:dyDescent="0.2">
      <c r="A13" s="30"/>
      <c r="B13" s="30"/>
    </row>
    <row r="14" spans="1:8" s="21" customFormat="1" ht="15" x14ac:dyDescent="0.25">
      <c r="A14" s="31"/>
    </row>
    <row r="15" spans="1:8" ht="15" x14ac:dyDescent="0.25">
      <c r="A15" s="2" t="s">
        <v>55</v>
      </c>
      <c r="B15" s="2" t="s">
        <v>54</v>
      </c>
      <c r="F15" s="6"/>
    </row>
    <row r="16" spans="1:8" x14ac:dyDescent="0.2">
      <c r="A16" s="1" t="s">
        <v>47</v>
      </c>
      <c r="B16" s="1" t="s">
        <v>38</v>
      </c>
      <c r="C16" s="34">
        <f>+Dateneingaben!E31</f>
        <v>0</v>
      </c>
      <c r="D16" s="1" t="s">
        <v>46</v>
      </c>
      <c r="E16" s="8">
        <f>F12*C16/100</f>
        <v>0</v>
      </c>
      <c r="F16" s="6"/>
      <c r="H16" s="14"/>
    </row>
    <row r="17" spans="1:8" x14ac:dyDescent="0.2">
      <c r="A17" s="1" t="s">
        <v>48</v>
      </c>
      <c r="B17" s="7" t="s">
        <v>39</v>
      </c>
      <c r="C17" s="34">
        <f>+Dateneingaben!E32</f>
        <v>0</v>
      </c>
      <c r="D17" s="1" t="s">
        <v>46</v>
      </c>
      <c r="E17" s="8">
        <f>F12*C17/100</f>
        <v>0</v>
      </c>
      <c r="F17" s="6"/>
    </row>
    <row r="18" spans="1:8" x14ac:dyDescent="0.2">
      <c r="A18" s="1" t="s">
        <v>3</v>
      </c>
      <c r="B18" s="1" t="s">
        <v>40</v>
      </c>
      <c r="C18" s="34">
        <f>+Dateneingaben!E33</f>
        <v>0</v>
      </c>
      <c r="D18" s="1" t="s">
        <v>46</v>
      </c>
      <c r="E18" s="8">
        <f>F12*C18/100</f>
        <v>0</v>
      </c>
      <c r="F18" s="6"/>
    </row>
    <row r="19" spans="1:8" x14ac:dyDescent="0.2">
      <c r="A19" s="1" t="s">
        <v>4</v>
      </c>
      <c r="B19" s="1" t="s">
        <v>39</v>
      </c>
      <c r="C19" s="34">
        <f>+Dateneingaben!E34</f>
        <v>0</v>
      </c>
      <c r="D19" s="1" t="s">
        <v>46</v>
      </c>
      <c r="E19" s="8">
        <f>F12*C19/100</f>
        <v>0</v>
      </c>
      <c r="F19" s="6"/>
    </row>
    <row r="20" spans="1:8" x14ac:dyDescent="0.2">
      <c r="A20" s="185"/>
      <c r="B20" s="185"/>
      <c r="E20" s="15"/>
      <c r="F20" s="6"/>
    </row>
    <row r="21" spans="1:8" x14ac:dyDescent="0.2">
      <c r="A21" s="1" t="s">
        <v>5</v>
      </c>
      <c r="E21" s="15">
        <v>990</v>
      </c>
      <c r="F21" s="6"/>
      <c r="H21" s="14"/>
    </row>
    <row r="22" spans="1:8" ht="15" x14ac:dyDescent="0.25">
      <c r="A22" s="42" t="s">
        <v>41</v>
      </c>
      <c r="F22" s="122">
        <f>ROUND(SUM(E16:E21)/0.1,0)*0.1</f>
        <v>990</v>
      </c>
    </row>
    <row r="23" spans="1:8" ht="15" x14ac:dyDescent="0.25">
      <c r="A23" s="13" t="s">
        <v>49</v>
      </c>
      <c r="F23" s="35"/>
    </row>
    <row r="24" spans="1:8" ht="15" x14ac:dyDescent="0.25">
      <c r="F24" s="35"/>
    </row>
    <row r="25" spans="1:8" x14ac:dyDescent="0.2">
      <c r="F25" s="6"/>
    </row>
    <row r="26" spans="1:8" ht="15" x14ac:dyDescent="0.25">
      <c r="A26" s="2" t="s">
        <v>42</v>
      </c>
      <c r="F26" s="6"/>
    </row>
    <row r="27" spans="1:8" x14ac:dyDescent="0.2">
      <c r="A27" s="108" t="s">
        <v>60</v>
      </c>
      <c r="E27" s="15"/>
      <c r="F27" s="6"/>
    </row>
    <row r="28" spans="1:8" x14ac:dyDescent="0.2">
      <c r="A28" s="67" t="s">
        <v>61</v>
      </c>
      <c r="E28" s="15"/>
      <c r="F28" s="6"/>
    </row>
    <row r="29" spans="1:8" x14ac:dyDescent="0.2">
      <c r="A29" s="199"/>
      <c r="B29" s="199"/>
      <c r="C29" s="6"/>
      <c r="E29" s="15"/>
      <c r="F29" s="6"/>
    </row>
    <row r="30" spans="1:8" ht="15" x14ac:dyDescent="0.25">
      <c r="A30" s="42" t="s">
        <v>43</v>
      </c>
      <c r="F30" s="122">
        <f>ROUND(SUM(E27:E29)/0.1,0)*0.1</f>
        <v>0</v>
      </c>
    </row>
    <row r="31" spans="1:8" ht="15" thickBot="1" x14ac:dyDescent="0.25">
      <c r="F31" s="10"/>
    </row>
    <row r="32" spans="1:8" ht="16.5" thickTop="1" thickBot="1" x14ac:dyDescent="0.3">
      <c r="A32" s="2" t="s">
        <v>44</v>
      </c>
      <c r="F32" s="33">
        <f>ROUND(SUM(F12+F30-F22)/0.1,0)*0.1</f>
        <v>-990</v>
      </c>
    </row>
    <row r="33" spans="1:6" ht="15.75" thickTop="1" x14ac:dyDescent="0.25">
      <c r="A33" s="2"/>
      <c r="F33" s="38"/>
    </row>
    <row r="34" spans="1:6" ht="10.5" customHeight="1" x14ac:dyDescent="0.2">
      <c r="F34" s="6"/>
    </row>
    <row r="35" spans="1:6" x14ac:dyDescent="0.2">
      <c r="B35" s="11" t="s">
        <v>6</v>
      </c>
      <c r="C35" s="11" t="s">
        <v>7</v>
      </c>
      <c r="F35" s="6"/>
    </row>
    <row r="36" spans="1:6" x14ac:dyDescent="0.2">
      <c r="A36" s="67" t="s">
        <v>65</v>
      </c>
      <c r="B36" s="40"/>
      <c r="C36" s="40"/>
      <c r="F36" s="6"/>
    </row>
    <row r="37" spans="1:6" x14ac:dyDescent="0.2">
      <c r="A37" s="1" t="s">
        <v>23</v>
      </c>
      <c r="B37" s="11">
        <f>Jan!B39</f>
        <v>0</v>
      </c>
      <c r="C37" s="11">
        <f>Jan!C39</f>
        <v>0</v>
      </c>
      <c r="F37" s="6"/>
    </row>
    <row r="38" spans="1:6" ht="9" customHeight="1" x14ac:dyDescent="0.2">
      <c r="B38" s="24"/>
      <c r="C38" s="24"/>
      <c r="F38" s="6"/>
    </row>
    <row r="39" spans="1:6" ht="15.75" thickBot="1" x14ac:dyDescent="0.3">
      <c r="A39" s="1" t="s">
        <v>8</v>
      </c>
      <c r="B39" s="41">
        <f>B36+B37</f>
        <v>0</v>
      </c>
      <c r="C39" s="41">
        <f>C36+C37</f>
        <v>0</v>
      </c>
      <c r="F39" s="6"/>
    </row>
    <row r="40" spans="1:6" ht="15" thickTop="1" x14ac:dyDescent="0.2">
      <c r="F40" s="6"/>
    </row>
    <row r="41" spans="1:6" x14ac:dyDescent="0.2">
      <c r="A41" s="1" t="s">
        <v>9</v>
      </c>
      <c r="B41" s="182"/>
      <c r="C41" s="182"/>
      <c r="D41" s="182"/>
      <c r="E41" s="182"/>
      <c r="F41" s="182"/>
    </row>
    <row r="42" spans="1:6" x14ac:dyDescent="0.2">
      <c r="B42" s="182"/>
      <c r="C42" s="182"/>
      <c r="D42" s="182"/>
      <c r="E42" s="182"/>
      <c r="F42" s="182"/>
    </row>
    <row r="43" spans="1:6" x14ac:dyDescent="0.2">
      <c r="B43" s="182"/>
      <c r="C43" s="182"/>
      <c r="D43" s="182"/>
      <c r="E43" s="182"/>
      <c r="F43" s="182"/>
    </row>
    <row r="44" spans="1:6" ht="8.25" customHeight="1" x14ac:dyDescent="0.2">
      <c r="F44" s="6"/>
    </row>
    <row r="45" spans="1:6" x14ac:dyDescent="0.2">
      <c r="A45" s="39" t="s">
        <v>30</v>
      </c>
      <c r="B45" s="18">
        <f ca="1">TODAY()</f>
        <v>43024</v>
      </c>
      <c r="D45" s="1" t="s">
        <v>56</v>
      </c>
      <c r="F45" s="6"/>
    </row>
    <row r="46" spans="1:6" x14ac:dyDescent="0.2">
      <c r="D46" s="1" t="s">
        <v>50</v>
      </c>
      <c r="E46" s="1" t="s">
        <v>10</v>
      </c>
      <c r="F46" s="6"/>
    </row>
    <row r="47" spans="1:6" x14ac:dyDescent="0.2">
      <c r="A47" s="16"/>
      <c r="B47" s="17"/>
      <c r="C47" s="16"/>
      <c r="F47" s="6"/>
    </row>
    <row r="48" spans="1:6" x14ac:dyDescent="0.2">
      <c r="D48" s="1" t="s">
        <v>45</v>
      </c>
      <c r="E48" s="1" t="s">
        <v>10</v>
      </c>
      <c r="F48" s="6"/>
    </row>
    <row r="49" spans="6:6" x14ac:dyDescent="0.2">
      <c r="F49" s="6"/>
    </row>
  </sheetData>
  <mergeCells count="11">
    <mergeCell ref="B4:C4"/>
    <mergeCell ref="A1:F1"/>
    <mergeCell ref="B6:C6"/>
    <mergeCell ref="A20:B20"/>
    <mergeCell ref="E6:F6"/>
    <mergeCell ref="B3:C3"/>
    <mergeCell ref="B41:F43"/>
    <mergeCell ref="E8:F8"/>
    <mergeCell ref="A29:B29"/>
    <mergeCell ref="B7:C7"/>
    <mergeCell ref="E7:F7"/>
  </mergeCells>
  <phoneticPr fontId="7" type="noConversion"/>
  <pageMargins left="0.78740157499999996" right="0.78740157499999996" top="0.984251969" bottom="0.984251969" header="0.4921259845" footer="0.4921259845"/>
  <pageSetup paperSize="9" scale="94" orientation="portrait" horizontalDpi="1200" verticalDpi="1200" r:id="rId1"/>
  <headerFooter alignWithMargins="0">
    <oddFooter>&amp;L&amp;7&amp;D / &amp;F / MB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zoomScaleNormal="100" workbookViewId="0">
      <selection activeCell="B12" sqref="B12:D12"/>
    </sheetView>
  </sheetViews>
  <sheetFormatPr baseColWidth="10" defaultColWidth="11.5546875" defaultRowHeight="14.25" x14ac:dyDescent="0.2"/>
  <cols>
    <col min="1" max="1" width="21.33203125" style="1" customWidth="1"/>
    <col min="2" max="2" width="9.44140625" style="1" customWidth="1"/>
    <col min="3" max="3" width="10.21875" style="1" bestFit="1" customWidth="1"/>
    <col min="4" max="4" width="12.33203125" style="1" bestFit="1" customWidth="1"/>
    <col min="5" max="5" width="8.5546875" style="1" customWidth="1"/>
    <col min="6" max="6" width="13.77734375" style="1" customWidth="1"/>
    <col min="7" max="16384" width="11.5546875" style="1"/>
  </cols>
  <sheetData>
    <row r="1" spans="1:8" ht="23.25" customHeight="1" x14ac:dyDescent="0.2">
      <c r="A1" s="192" t="s">
        <v>59</v>
      </c>
      <c r="B1" s="193"/>
      <c r="C1" s="193"/>
      <c r="D1" s="193"/>
      <c r="E1" s="193"/>
      <c r="F1" s="194"/>
    </row>
    <row r="2" spans="1:8" ht="24" customHeight="1" x14ac:dyDescent="0.25">
      <c r="A2" s="29"/>
      <c r="B2" s="29"/>
      <c r="C2" s="29"/>
      <c r="D2" s="29"/>
      <c r="E2" s="29"/>
      <c r="F2" s="29"/>
    </row>
    <row r="3" spans="1:8" ht="15" x14ac:dyDescent="0.25">
      <c r="A3" s="32" t="s">
        <v>36</v>
      </c>
      <c r="B3" s="190" t="str">
        <f>Dateneingaben!B23</f>
        <v>März</v>
      </c>
      <c r="C3" s="191"/>
      <c r="D3" s="29"/>
      <c r="E3" s="29"/>
      <c r="F3" s="29"/>
    </row>
    <row r="4" spans="1:8" ht="15" x14ac:dyDescent="0.25">
      <c r="A4" s="32" t="s">
        <v>37</v>
      </c>
      <c r="B4" s="190">
        <f>Dateneingaben!A23</f>
        <v>1</v>
      </c>
      <c r="C4" s="191"/>
      <c r="D4" s="29"/>
      <c r="E4" s="29"/>
      <c r="F4" s="29"/>
    </row>
    <row r="5" spans="1:8" ht="15" x14ac:dyDescent="0.25">
      <c r="A5" s="2"/>
      <c r="B5" s="2"/>
      <c r="C5" s="2"/>
      <c r="D5" s="2"/>
      <c r="E5" s="2"/>
      <c r="F5" s="2"/>
    </row>
    <row r="6" spans="1:8" ht="15" x14ac:dyDescent="0.25">
      <c r="A6" s="32" t="s">
        <v>52</v>
      </c>
      <c r="B6" s="195">
        <f>Dateneingaben!B6</f>
        <v>0</v>
      </c>
      <c r="C6" s="196"/>
      <c r="D6" s="5" t="s">
        <v>45</v>
      </c>
      <c r="E6" s="195">
        <f>Dateneingaben!E6</f>
        <v>0</v>
      </c>
      <c r="F6" s="196"/>
    </row>
    <row r="7" spans="1:8" ht="15" x14ac:dyDescent="0.25">
      <c r="A7" s="36" t="s">
        <v>53</v>
      </c>
      <c r="B7" s="195">
        <f>Dateneingaben!B7</f>
        <v>0</v>
      </c>
      <c r="C7" s="196"/>
      <c r="D7" s="5" t="s">
        <v>0</v>
      </c>
      <c r="E7" s="195">
        <f>Dateneingaben!E7</f>
        <v>0</v>
      </c>
      <c r="F7" s="196"/>
    </row>
    <row r="8" spans="1:8" ht="15" x14ac:dyDescent="0.25">
      <c r="D8" s="5" t="s">
        <v>28</v>
      </c>
      <c r="E8" s="197">
        <f>Dateneingaben!E8</f>
        <v>0</v>
      </c>
      <c r="F8" s="198"/>
    </row>
    <row r="9" spans="1:8" s="21" customFormat="1" ht="15" x14ac:dyDescent="0.25">
      <c r="A9" s="19"/>
      <c r="B9" s="20"/>
      <c r="C9" s="19"/>
      <c r="D9" s="5" t="s">
        <v>51</v>
      </c>
      <c r="E9" s="37">
        <f>Dateneingaben!E9</f>
        <v>0</v>
      </c>
    </row>
    <row r="10" spans="1:8" s="21" customFormat="1" x14ac:dyDescent="0.2">
      <c r="A10" s="22"/>
      <c r="C10" s="23"/>
    </row>
    <row r="11" spans="1:8" s="21" customFormat="1" x14ac:dyDescent="0.2">
      <c r="A11" s="22"/>
      <c r="C11" s="23"/>
    </row>
    <row r="12" spans="1:8" ht="15" x14ac:dyDescent="0.25">
      <c r="A12" s="2" t="s">
        <v>2</v>
      </c>
      <c r="B12" s="1" t="s">
        <v>89</v>
      </c>
      <c r="C12" s="152">
        <f>+E21</f>
        <v>990</v>
      </c>
      <c r="D12" s="1" t="s">
        <v>90</v>
      </c>
      <c r="F12" s="123">
        <f>Dateneingaben!C23</f>
        <v>0</v>
      </c>
    </row>
    <row r="13" spans="1:8" s="21" customFormat="1" x14ac:dyDescent="0.2">
      <c r="A13" s="30"/>
      <c r="B13" s="30"/>
    </row>
    <row r="14" spans="1:8" s="21" customFormat="1" ht="15" x14ac:dyDescent="0.25">
      <c r="A14" s="31"/>
    </row>
    <row r="15" spans="1:8" ht="15" x14ac:dyDescent="0.25">
      <c r="A15" s="2" t="s">
        <v>55</v>
      </c>
      <c r="B15" s="2" t="s">
        <v>54</v>
      </c>
      <c r="F15" s="6"/>
    </row>
    <row r="16" spans="1:8" x14ac:dyDescent="0.2">
      <c r="A16" s="1" t="s">
        <v>47</v>
      </c>
      <c r="B16" s="1" t="s">
        <v>38</v>
      </c>
      <c r="C16" s="34">
        <f>+Dateneingaben!E31</f>
        <v>0</v>
      </c>
      <c r="D16" s="1" t="s">
        <v>46</v>
      </c>
      <c r="E16" s="8">
        <f>F12*C16/100</f>
        <v>0</v>
      </c>
      <c r="F16" s="6"/>
      <c r="H16" s="14"/>
    </row>
    <row r="17" spans="1:8" x14ac:dyDescent="0.2">
      <c r="A17" s="1" t="s">
        <v>48</v>
      </c>
      <c r="B17" s="7" t="s">
        <v>39</v>
      </c>
      <c r="C17" s="34">
        <f>+Dateneingaben!E32</f>
        <v>0</v>
      </c>
      <c r="D17" s="1" t="s">
        <v>46</v>
      </c>
      <c r="E17" s="8">
        <f>F12*C17/100</f>
        <v>0</v>
      </c>
      <c r="F17" s="6"/>
    </row>
    <row r="18" spans="1:8" x14ac:dyDescent="0.2">
      <c r="A18" s="1" t="s">
        <v>3</v>
      </c>
      <c r="B18" s="1" t="s">
        <v>40</v>
      </c>
      <c r="C18" s="34">
        <f>+Dateneingaben!E33</f>
        <v>0</v>
      </c>
      <c r="D18" s="1" t="s">
        <v>46</v>
      </c>
      <c r="E18" s="8">
        <f>F12*C18/100</f>
        <v>0</v>
      </c>
      <c r="F18" s="6"/>
    </row>
    <row r="19" spans="1:8" x14ac:dyDescent="0.2">
      <c r="A19" s="1" t="s">
        <v>4</v>
      </c>
      <c r="B19" s="1" t="s">
        <v>39</v>
      </c>
      <c r="C19" s="34">
        <f>+Dateneingaben!E34</f>
        <v>0</v>
      </c>
      <c r="D19" s="1" t="s">
        <v>46</v>
      </c>
      <c r="E19" s="8">
        <f>F12*C19/100</f>
        <v>0</v>
      </c>
      <c r="F19" s="6"/>
    </row>
    <row r="20" spans="1:8" x14ac:dyDescent="0.2">
      <c r="A20" s="185"/>
      <c r="B20" s="185"/>
      <c r="E20" s="15"/>
      <c r="F20" s="6"/>
    </row>
    <row r="21" spans="1:8" x14ac:dyDescent="0.2">
      <c r="A21" s="1" t="s">
        <v>5</v>
      </c>
      <c r="E21" s="15">
        <v>990</v>
      </c>
      <c r="F21" s="6"/>
      <c r="H21" s="14"/>
    </row>
    <row r="22" spans="1:8" ht="15" x14ac:dyDescent="0.25">
      <c r="A22" s="42" t="s">
        <v>41</v>
      </c>
      <c r="F22" s="122">
        <f>ROUND(SUM(E16:E21)/0.1,0)*0.1</f>
        <v>990</v>
      </c>
    </row>
    <row r="23" spans="1:8" ht="15" x14ac:dyDescent="0.25">
      <c r="A23" s="13" t="s">
        <v>49</v>
      </c>
      <c r="F23" s="35"/>
    </row>
    <row r="24" spans="1:8" ht="15" x14ac:dyDescent="0.25">
      <c r="F24" s="35"/>
    </row>
    <row r="25" spans="1:8" x14ac:dyDescent="0.2">
      <c r="F25" s="6"/>
    </row>
    <row r="26" spans="1:8" ht="15" x14ac:dyDescent="0.25">
      <c r="A26" s="2" t="s">
        <v>42</v>
      </c>
      <c r="F26" s="6"/>
    </row>
    <row r="27" spans="1:8" x14ac:dyDescent="0.2">
      <c r="A27" s="108" t="s">
        <v>60</v>
      </c>
      <c r="E27" s="15"/>
      <c r="F27" s="6"/>
    </row>
    <row r="28" spans="1:8" x14ac:dyDescent="0.2">
      <c r="A28" s="67" t="s">
        <v>61</v>
      </c>
      <c r="E28" s="15"/>
      <c r="F28" s="6"/>
    </row>
    <row r="29" spans="1:8" x14ac:dyDescent="0.2">
      <c r="A29" s="199"/>
      <c r="B29" s="199"/>
      <c r="C29" s="6"/>
      <c r="E29" s="15"/>
      <c r="F29" s="6"/>
    </row>
    <row r="30" spans="1:8" ht="15" x14ac:dyDescent="0.25">
      <c r="A30" s="42" t="s">
        <v>43</v>
      </c>
      <c r="F30" s="122">
        <f>ROUND(SUM(E27:E29)/0.1,0)*0.1</f>
        <v>0</v>
      </c>
    </row>
    <row r="31" spans="1:8" ht="15" thickBot="1" x14ac:dyDescent="0.25">
      <c r="F31" s="10"/>
    </row>
    <row r="32" spans="1:8" ht="16.5" thickTop="1" thickBot="1" x14ac:dyDescent="0.3">
      <c r="A32" s="2" t="s">
        <v>44</v>
      </c>
      <c r="F32" s="33">
        <f>ROUND(SUM(F12+F30-F22)/0.1,0)*0.1</f>
        <v>-990</v>
      </c>
    </row>
    <row r="33" spans="1:6" ht="15.75" thickTop="1" x14ac:dyDescent="0.25">
      <c r="A33" s="2"/>
      <c r="F33" s="38"/>
    </row>
    <row r="34" spans="1:6" ht="10.5" customHeight="1" x14ac:dyDescent="0.2">
      <c r="F34" s="6"/>
    </row>
    <row r="35" spans="1:6" x14ac:dyDescent="0.2">
      <c r="B35" s="11" t="s">
        <v>6</v>
      </c>
      <c r="C35" s="11" t="s">
        <v>7</v>
      </c>
      <c r="F35" s="6"/>
    </row>
    <row r="36" spans="1:6" x14ac:dyDescent="0.2">
      <c r="A36" s="67" t="s">
        <v>65</v>
      </c>
      <c r="B36" s="40"/>
      <c r="C36" s="40"/>
      <c r="F36" s="6"/>
    </row>
    <row r="37" spans="1:6" x14ac:dyDescent="0.2">
      <c r="A37" s="1" t="s">
        <v>23</v>
      </c>
      <c r="B37" s="11">
        <f>Febr!B39</f>
        <v>0</v>
      </c>
      <c r="C37" s="11">
        <f>Febr!C39</f>
        <v>0</v>
      </c>
      <c r="F37" s="6"/>
    </row>
    <row r="38" spans="1:6" ht="9" customHeight="1" x14ac:dyDescent="0.2">
      <c r="B38" s="24"/>
      <c r="C38" s="24"/>
      <c r="F38" s="6"/>
    </row>
    <row r="39" spans="1:6" ht="15.75" thickBot="1" x14ac:dyDescent="0.3">
      <c r="A39" s="1" t="s">
        <v>8</v>
      </c>
      <c r="B39" s="41">
        <f>B36+B37</f>
        <v>0</v>
      </c>
      <c r="C39" s="41">
        <f>C36+C37</f>
        <v>0</v>
      </c>
      <c r="F39" s="6"/>
    </row>
    <row r="40" spans="1:6" ht="15" thickTop="1" x14ac:dyDescent="0.2">
      <c r="F40" s="6"/>
    </row>
    <row r="41" spans="1:6" x14ac:dyDescent="0.2">
      <c r="A41" s="1" t="s">
        <v>9</v>
      </c>
      <c r="B41" s="182"/>
      <c r="C41" s="182"/>
      <c r="D41" s="182"/>
      <c r="E41" s="182"/>
      <c r="F41" s="182"/>
    </row>
    <row r="42" spans="1:6" x14ac:dyDescent="0.2">
      <c r="B42" s="182"/>
      <c r="C42" s="182"/>
      <c r="D42" s="182"/>
      <c r="E42" s="182"/>
      <c r="F42" s="182"/>
    </row>
    <row r="43" spans="1:6" x14ac:dyDescent="0.2">
      <c r="B43" s="182"/>
      <c r="C43" s="182"/>
      <c r="D43" s="182"/>
      <c r="E43" s="182"/>
      <c r="F43" s="182"/>
    </row>
    <row r="44" spans="1:6" ht="8.25" customHeight="1" x14ac:dyDescent="0.2">
      <c r="F44" s="6"/>
    </row>
    <row r="45" spans="1:6" x14ac:dyDescent="0.2">
      <c r="A45" s="39" t="s">
        <v>30</v>
      </c>
      <c r="B45" s="18">
        <f ca="1">TODAY()</f>
        <v>43024</v>
      </c>
      <c r="D45" s="1" t="s">
        <v>56</v>
      </c>
      <c r="F45" s="6"/>
    </row>
    <row r="46" spans="1:6" x14ac:dyDescent="0.2">
      <c r="D46" s="1" t="s">
        <v>50</v>
      </c>
      <c r="E46" s="1" t="s">
        <v>10</v>
      </c>
      <c r="F46" s="6"/>
    </row>
    <row r="47" spans="1:6" x14ac:dyDescent="0.2">
      <c r="A47" s="16"/>
      <c r="B47" s="17"/>
      <c r="C47" s="16"/>
      <c r="F47" s="6"/>
    </row>
    <row r="48" spans="1:6" x14ac:dyDescent="0.2">
      <c r="D48" s="1" t="s">
        <v>45</v>
      </c>
      <c r="E48" s="1" t="s">
        <v>10</v>
      </c>
      <c r="F48" s="6"/>
    </row>
    <row r="49" spans="6:6" x14ac:dyDescent="0.2">
      <c r="F49" s="6"/>
    </row>
  </sheetData>
  <mergeCells count="11">
    <mergeCell ref="B3:C3"/>
    <mergeCell ref="B4:C4"/>
    <mergeCell ref="A1:F1"/>
    <mergeCell ref="B6:C6"/>
    <mergeCell ref="B41:F43"/>
    <mergeCell ref="E8:F8"/>
    <mergeCell ref="B7:C7"/>
    <mergeCell ref="E6:F6"/>
    <mergeCell ref="E7:F7"/>
    <mergeCell ref="A29:B29"/>
    <mergeCell ref="A20:B20"/>
  </mergeCells>
  <phoneticPr fontId="7" type="noConversion"/>
  <pageMargins left="0.78740157499999996" right="0.78740157499999996" top="0.984251969" bottom="0.984251969" header="0.4921259845" footer="0.4921259845"/>
  <pageSetup paperSize="9" scale="94" orientation="portrait" horizontalDpi="1200" verticalDpi="1200" r:id="rId1"/>
  <headerFooter alignWithMargins="0">
    <oddFooter>&amp;L&amp;7&amp;D / &amp;F / MB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3</vt:i4>
      </vt:variant>
    </vt:vector>
  </HeadingPairs>
  <TitlesOfParts>
    <vt:vector size="21" baseType="lpstr">
      <vt:lpstr>Dateneingaben</vt:lpstr>
      <vt:lpstr>Aug</vt:lpstr>
      <vt:lpstr>Sept</vt:lpstr>
      <vt:lpstr>Okt</vt:lpstr>
      <vt:lpstr>Nov</vt:lpstr>
      <vt:lpstr>Dez</vt:lpstr>
      <vt:lpstr>Jan</vt:lpstr>
      <vt:lpstr>Febr</vt:lpstr>
      <vt:lpstr>März</vt:lpstr>
      <vt:lpstr>April</vt:lpstr>
      <vt:lpstr>Mai</vt:lpstr>
      <vt:lpstr>Juni</vt:lpstr>
      <vt:lpstr>Juli</vt:lpstr>
      <vt:lpstr>Aug (2)</vt:lpstr>
      <vt:lpstr>Zus.zug Aug-Dez</vt:lpstr>
      <vt:lpstr>Zus.zug Jan-Aug</vt:lpstr>
      <vt:lpstr>Kostgeldentschädigung</vt:lpstr>
      <vt:lpstr>Beispiele</vt:lpstr>
      <vt:lpstr>Aug!Druckbereich</vt:lpstr>
      <vt:lpstr>Dateneingaben!Druckbereich</vt:lpstr>
      <vt:lpstr>'Zus.zug Aug-Dez'!Druckbereich</vt:lpstr>
    </vt:vector>
  </TitlesOfParts>
  <Company>Kanton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Bluemli</dc:creator>
  <cp:lastModifiedBy>Meier Christoph</cp:lastModifiedBy>
  <cp:lastPrinted>2017-10-16T11:45:33Z</cp:lastPrinted>
  <dcterms:created xsi:type="dcterms:W3CDTF">2002-05-08T13:54:21Z</dcterms:created>
  <dcterms:modified xsi:type="dcterms:W3CDTF">2017-10-16T11:46:01Z</dcterms:modified>
</cp:coreProperties>
</file>