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Daten\BBZN\WebRedaktion\3_Dokumente\4_Beratung\2_Aktuelle-Themen\4_Pflanzenschutz\1_Merkblätter\"/>
    </mc:Choice>
  </mc:AlternateContent>
  <workbookProtection workbookPassword="DFE8" lockStructure="1"/>
  <bookViews>
    <workbookView xWindow="38400" yWindow="465" windowWidth="29040" windowHeight="18240"/>
  </bookViews>
  <sheets>
    <sheet name="Berechnungen" sheetId="2" r:id="rId1"/>
  </sheets>
  <definedNames>
    <definedName name="_xlnm.Print_Area" localSheetId="0">Berechnungen!$A$1:$V$166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3" i="2" l="1"/>
  <c r="J110" i="2"/>
  <c r="N114" i="2" l="1"/>
  <c r="N113" i="2"/>
  <c r="N110" i="2"/>
  <c r="N107" i="2"/>
  <c r="N106" i="2" l="1"/>
  <c r="T129" i="2" l="1"/>
  <c r="T100" i="2"/>
  <c r="B160" i="2"/>
  <c r="N129" i="2"/>
  <c r="N39" i="2"/>
  <c r="E59" i="2"/>
  <c r="T77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H64" i="2"/>
  <c r="H65" i="2"/>
  <c r="G65" i="2"/>
  <c r="B65" i="2"/>
  <c r="B66" i="2"/>
  <c r="B67" i="2"/>
  <c r="B68" i="2"/>
  <c r="B69" i="2"/>
  <c r="B70" i="2"/>
  <c r="B71" i="2"/>
  <c r="B72" i="2"/>
  <c r="B64" i="2"/>
  <c r="T50" i="2"/>
  <c r="U50" i="2" s="1"/>
  <c r="T51" i="2"/>
  <c r="U51" i="2" s="1"/>
  <c r="T52" i="2"/>
  <c r="U52" i="2" s="1"/>
  <c r="T53" i="2"/>
  <c r="U53" i="2" s="1"/>
  <c r="T54" i="2"/>
  <c r="U54" i="2" s="1"/>
  <c r="T55" i="2"/>
  <c r="U55" i="2" s="1"/>
  <c r="T56" i="2"/>
  <c r="U56" i="2" s="1"/>
  <c r="T57" i="2"/>
  <c r="U57" i="2" s="1"/>
  <c r="T49" i="2"/>
  <c r="U49" i="2" s="1"/>
  <c r="J129" i="2"/>
  <c r="N100" i="2"/>
  <c r="J100" i="2"/>
  <c r="T39" i="2"/>
  <c r="J39" i="2"/>
  <c r="P72" i="2"/>
  <c r="O72" i="2"/>
  <c r="N72" i="2"/>
  <c r="M72" i="2"/>
  <c r="L72" i="2"/>
  <c r="K72" i="2"/>
  <c r="J72" i="2"/>
  <c r="I72" i="2"/>
  <c r="H72" i="2"/>
  <c r="G72" i="2"/>
  <c r="P71" i="2"/>
  <c r="O71" i="2"/>
  <c r="N71" i="2"/>
  <c r="M71" i="2"/>
  <c r="L71" i="2"/>
  <c r="K71" i="2"/>
  <c r="J71" i="2"/>
  <c r="I71" i="2"/>
  <c r="H71" i="2"/>
  <c r="G71" i="2"/>
  <c r="P70" i="2"/>
  <c r="O70" i="2"/>
  <c r="N70" i="2"/>
  <c r="M70" i="2"/>
  <c r="L70" i="2"/>
  <c r="K70" i="2"/>
  <c r="J70" i="2"/>
  <c r="I70" i="2"/>
  <c r="H70" i="2"/>
  <c r="G70" i="2"/>
  <c r="P69" i="2"/>
  <c r="O69" i="2"/>
  <c r="N69" i="2"/>
  <c r="M69" i="2"/>
  <c r="L69" i="2"/>
  <c r="K69" i="2"/>
  <c r="J69" i="2"/>
  <c r="I69" i="2"/>
  <c r="H69" i="2"/>
  <c r="G69" i="2"/>
  <c r="P68" i="2"/>
  <c r="O68" i="2"/>
  <c r="N68" i="2"/>
  <c r="M68" i="2"/>
  <c r="L68" i="2"/>
  <c r="K68" i="2"/>
  <c r="J68" i="2"/>
  <c r="I68" i="2"/>
  <c r="H68" i="2"/>
  <c r="G68" i="2"/>
  <c r="P67" i="2"/>
  <c r="O67" i="2"/>
  <c r="N67" i="2"/>
  <c r="M67" i="2"/>
  <c r="L67" i="2"/>
  <c r="K67" i="2"/>
  <c r="J67" i="2"/>
  <c r="I67" i="2"/>
  <c r="H67" i="2"/>
  <c r="G67" i="2"/>
  <c r="P66" i="2"/>
  <c r="O66" i="2"/>
  <c r="N66" i="2"/>
  <c r="M66" i="2"/>
  <c r="L66" i="2"/>
  <c r="K66" i="2"/>
  <c r="J66" i="2"/>
  <c r="I66" i="2"/>
  <c r="H66" i="2"/>
  <c r="G66" i="2"/>
  <c r="G64" i="2"/>
  <c r="P59" i="2"/>
  <c r="O59" i="2"/>
  <c r="N59" i="2"/>
  <c r="M59" i="2"/>
  <c r="L59" i="2"/>
  <c r="K59" i="2"/>
  <c r="J59" i="2"/>
  <c r="I59" i="2"/>
  <c r="H59" i="2"/>
  <c r="G59" i="2"/>
  <c r="C59" i="2"/>
  <c r="E88" i="2"/>
  <c r="H74" i="2" l="1"/>
  <c r="T59" i="2"/>
  <c r="U59" i="2"/>
  <c r="N74" i="2"/>
  <c r="J74" i="2"/>
  <c r="G74" i="2"/>
  <c r="L74" i="2"/>
  <c r="P74" i="2"/>
  <c r="I74" i="2"/>
  <c r="M74" i="2"/>
  <c r="K74" i="2"/>
  <c r="O74" i="2"/>
  <c r="T74" i="2" l="1"/>
  <c r="Q6" i="2" l="1"/>
  <c r="T79" i="2"/>
  <c r="J82" i="2" l="1"/>
  <c r="J85" i="2" s="1"/>
  <c r="J87" i="2" s="1"/>
  <c r="P82" i="2"/>
  <c r="P85" i="2" s="1"/>
  <c r="P87" i="2" s="1"/>
  <c r="P90" i="2" s="1"/>
  <c r="O82" i="2"/>
  <c r="O85" i="2" s="1"/>
  <c r="O87" i="2" s="1"/>
  <c r="L82" i="2"/>
  <c r="L85" i="2" s="1"/>
  <c r="L87" i="2" s="1"/>
  <c r="I82" i="2"/>
  <c r="I85" i="2" s="1"/>
  <c r="I87" i="2" s="1"/>
  <c r="M82" i="2"/>
  <c r="M85" i="2" s="1"/>
  <c r="M87" i="2" s="1"/>
  <c r="N82" i="2"/>
  <c r="N85" i="2" s="1"/>
  <c r="N87" i="2" s="1"/>
  <c r="G82" i="2"/>
  <c r="H82" i="2"/>
  <c r="H85" i="2" s="1"/>
  <c r="H87" i="2" s="1"/>
  <c r="K82" i="2"/>
  <c r="K85" i="2" s="1"/>
  <c r="K87" i="2" s="1"/>
  <c r="Q7" i="2"/>
  <c r="N91" i="2" l="1"/>
  <c r="M90" i="2"/>
  <c r="I91" i="2"/>
  <c r="H90" i="2"/>
  <c r="J91" i="2"/>
  <c r="I90" i="2"/>
  <c r="K91" i="2"/>
  <c r="J90" i="2"/>
  <c r="T82" i="2"/>
  <c r="G85" i="2"/>
  <c r="M91" i="2"/>
  <c r="L90" i="2"/>
  <c r="N90" i="2"/>
  <c r="O91" i="2"/>
  <c r="O90" i="2"/>
  <c r="P91" i="2"/>
  <c r="K90" i="2"/>
  <c r="L91" i="2"/>
  <c r="J93" i="2" l="1"/>
  <c r="M93" i="2"/>
  <c r="K93" i="2"/>
  <c r="N93" i="2"/>
  <c r="T85" i="2"/>
  <c r="G87" i="2"/>
  <c r="G91" i="2" s="1"/>
  <c r="L93" i="2"/>
  <c r="O93" i="2"/>
  <c r="H91" i="2" l="1"/>
  <c r="R91" i="2" s="1"/>
  <c r="T91" i="2" s="1"/>
  <c r="T89" i="2"/>
  <c r="G90" i="2"/>
  <c r="G93" i="2" s="1"/>
  <c r="R90" i="2" l="1"/>
  <c r="H93" i="2"/>
  <c r="I93" i="2"/>
  <c r="P93" i="2" l="1"/>
  <c r="R93" i="2" s="1"/>
  <c r="T93" i="2" s="1"/>
  <c r="T90" i="2"/>
  <c r="T94" i="2" l="1"/>
  <c r="T87" i="2" s="1"/>
  <c r="Q8" i="2" s="1"/>
  <c r="N116" i="2" l="1"/>
</calcChain>
</file>

<file path=xl/sharedStrings.xml><?xml version="1.0" encoding="utf-8"?>
<sst xmlns="http://schemas.openxmlformats.org/spreadsheetml/2006/main" count="198" uniqueCount="166">
  <si>
    <t>Ort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</si>
  <si>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</si>
  <si>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</si>
  <si>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</si>
  <si>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</si>
  <si>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</si>
  <si>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</si>
  <si>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</si>
  <si>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</si>
  <si>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Gemüsebau</t>
  </si>
  <si>
    <t>m</t>
  </si>
  <si>
    <t>ha</t>
  </si>
  <si>
    <t>Spritzungen</t>
  </si>
  <si>
    <t>Waschungen</t>
  </si>
  <si>
    <t>Total</t>
  </si>
  <si>
    <t>Flächen:</t>
  </si>
  <si>
    <t>Mais</t>
  </si>
  <si>
    <t>Rüben</t>
  </si>
  <si>
    <t>Kartoffeln</t>
  </si>
  <si>
    <t>Raps</t>
  </si>
  <si>
    <t>Differenz</t>
  </si>
  <si>
    <t>Spritzfläche</t>
  </si>
  <si>
    <t>Felder sind zum Ausfüllen</t>
  </si>
  <si>
    <t>Liter</t>
  </si>
  <si>
    <t>Bedarf Ja /  Nein</t>
  </si>
  <si>
    <t>Aufbereitungsanlage</t>
  </si>
  <si>
    <t>Summe maximal anrechenbare Kosten</t>
  </si>
  <si>
    <t>-</t>
  </si>
  <si>
    <t>Datum</t>
  </si>
  <si>
    <t>Unterschrift</t>
  </si>
  <si>
    <t>Telefon</t>
  </si>
  <si>
    <t>Name</t>
  </si>
  <si>
    <t>Vorname</t>
  </si>
  <si>
    <t>PLZ</t>
  </si>
  <si>
    <t>E-Mail</t>
  </si>
  <si>
    <t>Bemerkungen</t>
  </si>
  <si>
    <t>CHF</t>
  </si>
  <si>
    <t>Nov / Dez</t>
  </si>
  <si>
    <t>Jan / Feb</t>
  </si>
  <si>
    <t>Weizen o.ä.</t>
  </si>
  <si>
    <t>Faktor (Optional)*</t>
  </si>
  <si>
    <t>Max Monat</t>
  </si>
  <si>
    <t>R.haltetank berechnung 1Monat</t>
  </si>
  <si>
    <t>R.haltetank berechnung 2 Monate anschliessend</t>
  </si>
  <si>
    <t>R.haltetank berechnung 3 Monate anschliessend</t>
  </si>
  <si>
    <t>R.haltetank berechnung 1Monat Max</t>
  </si>
  <si>
    <t>Min Monate</t>
  </si>
  <si>
    <t>R.haltetank berechnung 2*2 Mo</t>
  </si>
  <si>
    <t>Ø</t>
  </si>
  <si>
    <t>Differenz zwischen Waschwasseranfall und Verdunstung (Liter)</t>
  </si>
  <si>
    <t>Anzahl Waschungen pro Monat (oder Spritzungen)</t>
  </si>
  <si>
    <t xml:space="preserve">Mit meiner Unterschrift </t>
  </si>
  <si>
    <t>Volumen Rückhaltetank (mit Reserve)</t>
  </si>
  <si>
    <t>3. Maximal anrechenbare Kosten und Beitragsmaximum</t>
  </si>
  <si>
    <t>*Optional können auch die Spritzungen (Behandlungen) eingegeben werden und mit dem Faktor geschätzt werden wieviele Waschungen pro Spritzung es braucht.</t>
  </si>
  <si>
    <t>Menge Waschwasser pro Jahr</t>
  </si>
  <si>
    <t>Wasser pro Waschung</t>
  </si>
  <si>
    <t>Menge Waschwasser (Liter)</t>
  </si>
  <si>
    <t>Rückhaltetank (mit Reserve)</t>
  </si>
  <si>
    <t>max. anrechenbare Kosten für diesen Betrieb</t>
  </si>
  <si>
    <t>Bemerkungen:</t>
  </si>
  <si>
    <t>1. Grunddaten und Waschwassermenge</t>
  </si>
  <si>
    <t>Tankvolumen gemäss Berechnung</t>
  </si>
  <si>
    <t>Antragssteller</t>
  </si>
  <si>
    <t>Anzahl beteiligte Betriebe:</t>
  </si>
  <si>
    <t xml:space="preserve">Am besten werden die Waschungen pro Monat eingesetzt. Wird beispielsweise eine Behandlung auf drei Feldern gleichzeitig gemacht </t>
  </si>
  <si>
    <t>Schätzen Sie hier die Anzahl Waschungen Ihrer Spritze. Dies ist entscheidend für die Berechnung der Anlagengrösse (Dimensionierung).</t>
  </si>
  <si>
    <r>
      <t xml:space="preserve">2. Berechnung der Anlage </t>
    </r>
    <r>
      <rPr>
        <b/>
        <sz val="10"/>
        <color theme="1"/>
        <rFont val="Arial"/>
        <family val="2"/>
      </rPr>
      <t>(Dimensionierung: automatische Berechnung)</t>
    </r>
  </si>
  <si>
    <t>Einsatz von Kupferpräparaten</t>
  </si>
  <si>
    <t>Mittlere monatliche Verdunstung der Aufbereitungsanlage (Liter)</t>
  </si>
  <si>
    <t>Hinweise:</t>
  </si>
  <si>
    <t>der weiteren Betriebe:</t>
  </si>
  <si>
    <t>Strasse</t>
  </si>
  <si>
    <t>max. anrechenbare Kosten (CHF)</t>
  </si>
  <si>
    <t>Obst, Reben</t>
  </si>
  <si>
    <t>Anderes</t>
  </si>
  <si>
    <t>Bei Fragen helfen wir gerne:</t>
  </si>
  <si>
    <t>Oberfläche der Aufbereitungsanlage</t>
  </si>
  <si>
    <t>Spritze 1</t>
  </si>
  <si>
    <t>Spritze 2</t>
  </si>
  <si>
    <t>Spritze 3</t>
  </si>
  <si>
    <t>Spritze 4</t>
  </si>
  <si>
    <t>Spritze 5</t>
  </si>
  <si>
    <t>Spritze 6</t>
  </si>
  <si>
    <t>Spritze 7</t>
  </si>
  <si>
    <t>Spritze 8</t>
  </si>
  <si>
    <t>Spritzen</t>
  </si>
  <si>
    <t>(Verdunstungsfläche, inkl. 25% Reserve)</t>
  </si>
  <si>
    <r>
      <t>m</t>
    </r>
    <r>
      <rPr>
        <vertAlign val="superscript"/>
        <sz val="11"/>
        <color theme="1"/>
        <rFont val="Arial"/>
      </rPr>
      <t>2</t>
    </r>
  </si>
  <si>
    <r>
      <t>150 / m</t>
    </r>
    <r>
      <rPr>
        <vertAlign val="superscript"/>
        <sz val="11"/>
        <color theme="1"/>
        <rFont val="Arial"/>
      </rPr>
      <t>2</t>
    </r>
  </si>
  <si>
    <r>
      <t>m</t>
    </r>
    <r>
      <rPr>
        <vertAlign val="superscript"/>
        <sz val="11"/>
        <color theme="1"/>
        <rFont val="Arial"/>
      </rPr>
      <t>3</t>
    </r>
  </si>
  <si>
    <r>
      <t>es sind max. 80 m</t>
    </r>
    <r>
      <rPr>
        <vertAlign val="superscript"/>
        <sz val="11"/>
        <color theme="1"/>
        <rFont val="Arial"/>
      </rPr>
      <t>2</t>
    </r>
    <r>
      <rPr>
        <sz val="11"/>
        <color theme="1"/>
        <rFont val="Arial"/>
        <family val="2"/>
      </rPr>
      <t xml:space="preserve"> anrechenbar</t>
    </r>
  </si>
  <si>
    <r>
      <t>m</t>
    </r>
    <r>
      <rPr>
        <vertAlign val="superscript"/>
        <sz val="11"/>
        <color theme="1"/>
        <rFont val="Arial"/>
      </rPr>
      <t>3</t>
    </r>
    <r>
      <rPr>
        <sz val="11"/>
        <color theme="1"/>
        <rFont val="Arial"/>
        <family val="2"/>
      </rPr>
      <t xml:space="preserve"> / Jahr</t>
    </r>
  </si>
  <si>
    <r>
      <t>m</t>
    </r>
    <r>
      <rPr>
        <vertAlign val="superscript"/>
        <sz val="11"/>
        <color theme="1"/>
        <rFont val="Arial"/>
      </rPr>
      <t>3</t>
    </r>
    <r>
      <rPr>
        <sz val="11"/>
        <color theme="1"/>
        <rFont val="Arial"/>
        <family val="2"/>
      </rPr>
      <t xml:space="preserve"> / m</t>
    </r>
    <r>
      <rPr>
        <vertAlign val="superscript"/>
        <sz val="11"/>
        <color theme="1"/>
        <rFont val="Arial"/>
      </rPr>
      <t>2</t>
    </r>
    <r>
      <rPr>
        <sz val="11"/>
        <color theme="1"/>
        <rFont val="Arial"/>
        <family val="2"/>
      </rPr>
      <t xml:space="preserve"> / Jahr</t>
    </r>
  </si>
  <si>
    <r>
      <t>berechnete Oberfläche der Aufbereitungsanlage in m</t>
    </r>
    <r>
      <rPr>
        <b/>
        <vertAlign val="superscript"/>
        <sz val="11"/>
        <color theme="1"/>
        <rFont val="Arial"/>
      </rPr>
      <t>2</t>
    </r>
  </si>
  <si>
    <r>
      <t>Mittlere Verdunstung (Wetterdaten) (Liter / m</t>
    </r>
    <r>
      <rPr>
        <vertAlign val="superscript"/>
        <sz val="11"/>
        <color theme="1"/>
        <rFont val="Arial"/>
      </rPr>
      <t>2</t>
    </r>
    <r>
      <rPr>
        <sz val="11"/>
        <color theme="1"/>
        <rFont val="Arial"/>
        <family val="2"/>
      </rPr>
      <t>)</t>
    </r>
  </si>
  <si>
    <r>
      <t>m</t>
    </r>
    <r>
      <rPr>
        <b/>
        <vertAlign val="superscript"/>
        <sz val="12"/>
        <color theme="1"/>
        <rFont val="Arial"/>
      </rPr>
      <t>3</t>
    </r>
  </si>
  <si>
    <r>
      <t>m</t>
    </r>
    <r>
      <rPr>
        <b/>
        <vertAlign val="superscript"/>
        <sz val="12"/>
        <color theme="1"/>
        <rFont val="Arial"/>
      </rPr>
      <t>2</t>
    </r>
  </si>
  <si>
    <t>Nein</t>
  </si>
  <si>
    <t>bin ich mit den Berechnungen und den vorstehenden Auflagen einverstanden;</t>
  </si>
  <si>
    <t>bestätige ich, dass alle Angaben korrekt sind.</t>
  </si>
  <si>
    <r>
      <t xml:space="preserve">Kennzahlen </t>
    </r>
    <r>
      <rPr>
        <b/>
        <sz val="10"/>
        <color theme="1"/>
        <rFont val="Arial"/>
        <family val="2"/>
      </rPr>
      <t>(Wird automatisch berechnet, wenn alles ausgefüllt ist)</t>
    </r>
  </si>
  <si>
    <r>
      <t>Bedarfsnachweis und Gesuch für einen Füll- und</t>
    </r>
    <r>
      <rPr>
        <b/>
        <sz val="22"/>
        <color rgb="FFFF0000"/>
        <rFont val="Arial"/>
        <family val="2"/>
      </rPr>
      <t xml:space="preserve"> </t>
    </r>
    <r>
      <rPr>
        <b/>
        <sz val="22"/>
        <rFont val="Arial"/>
        <family val="2"/>
      </rPr>
      <t xml:space="preserve">Waschplatz </t>
    </r>
  </si>
  <si>
    <t>beantrage ich die Unterstützung für einen Waschplatz (gemäss Abschnitt 3 dieses Dokuments) gestützt auf die SVV und  die IBLV</t>
  </si>
  <si>
    <t>Das ausgefüllte Dokument ist mit dem Vermerk "Waschplatz" einzureichen:</t>
  </si>
  <si>
    <t xml:space="preserve">Namen und Adresse und BNr. </t>
  </si>
  <si>
    <t>Gerste o.ä</t>
  </si>
  <si>
    <t>Betriebs-Nr.</t>
  </si>
  <si>
    <t>Unterstützt werden Anlagen gemäss Agridea-Merkblatt «Befüllen und Reinigen der Spritze», andere Systeme werden bei Bedarf geprüft.</t>
  </si>
  <si>
    <t>Nach Möglichkeit sind Gemeinschaftsprojekte zu realisieren.</t>
  </si>
  <si>
    <t>Angaben und Unterlagen</t>
  </si>
  <si>
    <t xml:space="preserve">     - Das Gesuch wird erst behandelt, wenn die verlangten Unterlagen vollständig und verständlich sind</t>
  </si>
  <si>
    <t xml:space="preserve">     </t>
  </si>
  <si>
    <t xml:space="preserve">     - Das Gesuch wird abgewiesen, wenn unvollständige oder falsche Angaben gemacht werden.</t>
  </si>
  <si>
    <t>Das Baugesuch ist Sache des Gesuchstellers / der Gesuchstellerin und ist bei der Gemeinde einzuholen.</t>
  </si>
  <si>
    <t xml:space="preserve"> -</t>
  </si>
  <si>
    <t>Bei Gutheissung des Gesuches erhalten Sie eine Zusicherung von der Dienststelle Landwirtschaft und Wald (lawa).</t>
  </si>
  <si>
    <t>Nach Erhalt der Zusicherung kann mit dem Bau begonnen werden.</t>
  </si>
  <si>
    <t>Die Auszahlung und die definitive Abrechnung erfolgen nach der Bauabnahme (mit den realisierten Dimensionen).</t>
  </si>
  <si>
    <t xml:space="preserve">     - Wird die Anlage kleiner realisiert, werden die Berechnungen und die maximal anrechenbaren Kosten entsprechend reduziert.</t>
  </si>
  <si>
    <t xml:space="preserve">     - Wird die Anlage grösser konzipiert als gemäss Abschnitt 3 berechnet, trägt der Gesuchssteller / die Gesuchsstellerin die Mehrkosten.</t>
  </si>
  <si>
    <t xml:space="preserve"> - Offerte, Kostenvoranschlag</t>
  </si>
  <si>
    <t xml:space="preserve"> - Kopie der Baubewilligung mit Nachweis der Publikation im Kantonsblatt</t>
  </si>
  <si>
    <t xml:space="preserve"> - Bedarfsnachweis und Gesuch vollständig ausgefüllt</t>
  </si>
  <si>
    <t xml:space="preserve"> - Entwässerungsplan des ganzen Betriebes</t>
  </si>
  <si>
    <t xml:space="preserve"> - Projektpläne</t>
  </si>
  <si>
    <t>Rückhaltetank</t>
  </si>
  <si>
    <t>4. Weitere Kennzahlen, welche das BLW verlangt</t>
  </si>
  <si>
    <t>Eigenland (ha)</t>
  </si>
  <si>
    <t>Pachtland (ha)</t>
  </si>
  <si>
    <t>Nicht-landw. Einkommen (Fr.)</t>
  </si>
  <si>
    <t>Bereinigtes Vermögen (Fr.)</t>
  </si>
  <si>
    <t>5. Auflagen und Gesuch</t>
  </si>
  <si>
    <t xml:space="preserve"> - Aktuelle Buchhaltung (Abschluss)</t>
  </si>
  <si>
    <t>GVE gesömmert</t>
  </si>
  <si>
    <t>Ertragswert vor Investition (Fr.)</t>
  </si>
  <si>
    <t>Ertragswert nach Investition (Fr.)</t>
  </si>
  <si>
    <t>Landwirtsch. Einkommen (Fr.)</t>
  </si>
  <si>
    <t>Steuerbares Vermögen (Fr.) (aus Veranlagung Steuererklärung)</t>
  </si>
  <si>
    <t>Steuerbares Einkommen (Fr.) (aus Veranlagung Steuererklärung)</t>
  </si>
  <si>
    <t>Fremdkapital nach Investition (Fr.)</t>
  </si>
  <si>
    <r>
      <rPr>
        <sz val="7.5"/>
        <color theme="1"/>
        <rFont val="Arial"/>
        <family val="2"/>
      </rPr>
      <t>Das bereinigte Vermögen umfasst sämtliche Vermögensbestandteile abzüglich Fremdkapital, Dauerkulturen und Betriebsinventar ohne Finanzvermögen.</t>
    </r>
    <r>
      <rPr>
        <sz val="8"/>
        <color theme="1"/>
        <rFont val="Arial"/>
        <family val="2"/>
      </rPr>
      <t xml:space="preserve"> </t>
    </r>
  </si>
  <si>
    <t>041 228 30 26</t>
  </si>
  <si>
    <t>(Philippe Fuchs)</t>
  </si>
  <si>
    <r>
      <t>500 / m</t>
    </r>
    <r>
      <rPr>
        <vertAlign val="superscript"/>
        <sz val="11"/>
        <color theme="1"/>
        <rFont val="Arial"/>
      </rPr>
      <t>3</t>
    </r>
  </si>
  <si>
    <t xml:space="preserve">(Beton)-Platz </t>
  </si>
  <si>
    <t>Überdachung Waschplatz</t>
  </si>
  <si>
    <t>Verdunstungsfläche</t>
  </si>
  <si>
    <r>
      <t>500 / m</t>
    </r>
    <r>
      <rPr>
        <vertAlign val="superscript"/>
        <sz val="11"/>
        <color theme="1"/>
        <rFont val="Arial"/>
      </rPr>
      <t>2</t>
    </r>
  </si>
  <si>
    <t>Antrieb</t>
  </si>
  <si>
    <t>Typ</t>
  </si>
  <si>
    <t xml:space="preserve">per Mail: </t>
  </si>
  <si>
    <t>pflanzenschutz@edulu.ch</t>
  </si>
  <si>
    <t>postalisch:</t>
  </si>
  <si>
    <t>BBZN, Spezialkulturen und Pflanzenschutz, Sennweidstrasse 35, 6276 Hohenrain</t>
  </si>
  <si>
    <t>oder ist die Reinigung auf dem Feld genügend (z.B. bei Fungiziden), braucht es nur eine / keine Waschung.</t>
  </si>
  <si>
    <t>Formularversion 2023-03</t>
  </si>
  <si>
    <t>Mobile Befüll- und Waschplätze werden finanziell nicht unterstützt (Risiko Gewässerverschmutzung).</t>
  </si>
  <si>
    <t>Füll- und Waschplatz</t>
  </si>
  <si>
    <r>
      <t>50 / m</t>
    </r>
    <r>
      <rPr>
        <vertAlign val="superscript"/>
        <sz val="11"/>
        <color theme="1"/>
        <rFont val="Arial"/>
      </rPr>
      <t>2</t>
    </r>
  </si>
  <si>
    <t>Filteranlage</t>
  </si>
  <si>
    <t xml:space="preserve">Beitragslimit : CHF 10'000 </t>
  </si>
  <si>
    <t>Grösse/Kosten</t>
  </si>
  <si>
    <t>Für die Mitfinanzierung muss die Spritzfläche kumuliert mindestens 20 ha betragen.</t>
  </si>
  <si>
    <t>bestätige ich, dass keine Betreibung gegen mich vorliegt und das Bauvorhaben finanziell tragbar ist und zu keiner Überschuldung führt.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</si>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</sst>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22"/>
      <color theme="1"/>
      <name val="Arial"/>
      <family val="2"/>
    </font>
    <font>
      <b/>
      <sz val="12"/>
      <color rgb="FF3F3F3F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22"/>
      <color rgb="FFFF0000"/>
      <name val="Arial"/>
      <family val="2"/>
    </font>
    <font>
      <b/>
      <sz val="10"/>
      <color theme="1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vertAlign val="superscript"/>
      <sz val="11"/>
      <color theme="1"/>
      <name val="Arial"/>
    </font>
    <font>
      <b/>
      <vertAlign val="superscript"/>
      <sz val="11"/>
      <color theme="1"/>
      <name val="Arial"/>
    </font>
    <font>
      <b/>
      <vertAlign val="superscript"/>
      <sz val="12"/>
      <color theme="1"/>
      <name val="Arial"/>
    </font>
    <font>
      <sz val="11"/>
      <color theme="0" tint="-0.34998626667073579"/>
      <name val="Arial"/>
      <family val="2"/>
    </font>
    <font>
      <sz val="8"/>
      <color theme="1"/>
      <name val="Arial"/>
      <family val="2"/>
    </font>
    <font>
      <sz val="7.5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EEDD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3F3F3F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auto="1"/>
      </bottom>
      <diagonal/>
    </border>
    <border>
      <left/>
      <right/>
      <top/>
      <bottom style="thin">
        <color rgb="FF7F7F7F"/>
      </bottom>
      <diagonal/>
    </border>
    <border>
      <left style="thin">
        <color auto="1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/>
      <top style="thin">
        <color rgb="FF7F7F7F"/>
      </top>
      <bottom style="thin">
        <color rgb="FF7F7F7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97">
    <xf numFmtId="0" fontId="0" fillId="0" borderId="0" xfId="0"/>
    <xf numFmtId="1" fontId="0" fillId="0" borderId="0" xfId="0" applyNumberFormat="1"/>
    <xf numFmtId="0" fontId="0" fillId="0" borderId="0" xfId="0" applyAlignment="1">
      <alignment textRotation="90"/>
    </xf>
    <xf numFmtId="0" fontId="16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textRotation="45"/>
    </xf>
    <xf numFmtId="0" fontId="16" fillId="0" borderId="0" xfId="0" applyFont="1" applyAlignment="1">
      <alignment horizontal="left"/>
    </xf>
    <xf numFmtId="0" fontId="9" fillId="5" borderId="4" xfId="9"/>
    <xf numFmtId="0" fontId="11" fillId="6" borderId="4" xfId="11"/>
    <xf numFmtId="1" fontId="10" fillId="6" borderId="5" xfId="10" applyNumberFormat="1"/>
    <xf numFmtId="0" fontId="10" fillId="6" borderId="5" xfId="10"/>
    <xf numFmtId="0" fontId="10" fillId="6" borderId="5" xfId="10" applyAlignment="1">
      <alignment horizontal="left"/>
    </xf>
    <xf numFmtId="0" fontId="20" fillId="0" borderId="0" xfId="0" applyFont="1" applyBorder="1"/>
    <xf numFmtId="0" fontId="0" fillId="0" borderId="14" xfId="0" applyBorder="1"/>
    <xf numFmtId="0" fontId="20" fillId="0" borderId="16" xfId="0" applyFont="1" applyBorder="1"/>
    <xf numFmtId="0" fontId="0" fillId="0" borderId="17" xfId="0" applyBorder="1"/>
    <xf numFmtId="0" fontId="0" fillId="0" borderId="0" xfId="0" applyBorder="1"/>
    <xf numFmtId="0" fontId="0" fillId="0" borderId="0" xfId="0" applyBorder="1" applyAlignment="1">
      <alignment textRotation="45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3" fontId="0" fillId="0" borderId="19" xfId="0" applyNumberFormat="1" applyBorder="1" applyAlignment="1">
      <alignment horizontal="left"/>
    </xf>
    <xf numFmtId="3" fontId="0" fillId="0" borderId="0" xfId="0" applyNumberFormat="1"/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16" fillId="33" borderId="0" xfId="0" applyFont="1" applyFill="1"/>
    <xf numFmtId="3" fontId="10" fillId="6" borderId="5" xfId="10" applyNumberFormat="1"/>
    <xf numFmtId="3" fontId="0" fillId="0" borderId="0" xfId="0" applyNumberFormat="1" applyBorder="1" applyAlignment="1">
      <alignment horizontal="center"/>
    </xf>
    <xf numFmtId="0" fontId="15" fillId="0" borderId="10" xfId="16" applyBorder="1" applyAlignment="1">
      <alignment horizontal="center"/>
    </xf>
    <xf numFmtId="0" fontId="0" fillId="0" borderId="0" xfId="0" applyAlignment="1">
      <alignment horizontal="left"/>
    </xf>
    <xf numFmtId="0" fontId="15" fillId="0" borderId="0" xfId="16" applyBorder="1" applyAlignment="1">
      <alignment horizontal="center"/>
    </xf>
    <xf numFmtId="14" fontId="15" fillId="0" borderId="0" xfId="16" applyNumberFormat="1" applyBorder="1" applyAlignment="1">
      <alignment horizontal="center"/>
    </xf>
    <xf numFmtId="165" fontId="10" fillId="6" borderId="5" xfId="10" applyNumberFormat="1" applyAlignment="1">
      <alignment horizontal="right"/>
    </xf>
    <xf numFmtId="0" fontId="0" fillId="0" borderId="0" xfId="0" applyFill="1"/>
    <xf numFmtId="0" fontId="20" fillId="0" borderId="0" xfId="0" applyFont="1" applyFill="1" applyBorder="1" applyAlignment="1"/>
    <xf numFmtId="164" fontId="10" fillId="6" borderId="5" xfId="10" applyNumberFormat="1"/>
    <xf numFmtId="0" fontId="0" fillId="0" borderId="19" xfId="0" applyBorder="1"/>
    <xf numFmtId="0" fontId="0" fillId="0" borderId="28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1" fontId="0" fillId="0" borderId="0" xfId="0" applyNumberFormat="1" applyFill="1"/>
    <xf numFmtId="0" fontId="16" fillId="0" borderId="0" xfId="0" applyFont="1" applyAlignment="1">
      <alignment horizontal="right"/>
    </xf>
    <xf numFmtId="0" fontId="0" fillId="0" borderId="0" xfId="0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0" xfId="0" applyFont="1" applyAlignment="1">
      <alignment horizontal="left"/>
    </xf>
    <xf numFmtId="1" fontId="25" fillId="0" borderId="30" xfId="0" applyNumberFormat="1" applyFont="1" applyFill="1" applyBorder="1"/>
    <xf numFmtId="3" fontId="0" fillId="0" borderId="30" xfId="0" applyNumberFormat="1" applyBorder="1"/>
    <xf numFmtId="1" fontId="0" fillId="0" borderId="30" xfId="0" applyNumberFormat="1" applyBorder="1"/>
    <xf numFmtId="0" fontId="16" fillId="0" borderId="30" xfId="0" applyFont="1" applyBorder="1"/>
    <xf numFmtId="0" fontId="0" fillId="0" borderId="30" xfId="0" applyBorder="1"/>
    <xf numFmtId="3" fontId="10" fillId="0" borderId="5" xfId="10" applyNumberFormat="1" applyFill="1"/>
    <xf numFmtId="0" fontId="0" fillId="0" borderId="0" xfId="0" applyFill="1" applyAlignment="1">
      <alignment textRotation="45"/>
    </xf>
    <xf numFmtId="0" fontId="0" fillId="0" borderId="0" xfId="0" applyBorder="1" applyAlignment="1"/>
    <xf numFmtId="0" fontId="0" fillId="0" borderId="0" xfId="0"/>
    <xf numFmtId="0" fontId="26" fillId="0" borderId="0" xfId="0" applyFont="1" applyAlignment="1">
      <alignment textRotation="45"/>
    </xf>
    <xf numFmtId="0" fontId="0" fillId="0" borderId="10" xfId="0" applyBorder="1"/>
    <xf numFmtId="0" fontId="16" fillId="0" borderId="31" xfId="0" applyFont="1" applyBorder="1"/>
    <xf numFmtId="0" fontId="16" fillId="0" borderId="10" xfId="0" applyFont="1" applyBorder="1"/>
    <xf numFmtId="3" fontId="19" fillId="6" borderId="10" xfId="10" applyNumberFormat="1" applyFont="1" applyBorder="1"/>
    <xf numFmtId="0" fontId="20" fillId="0" borderId="10" xfId="0" applyFont="1" applyFill="1" applyBorder="1" applyAlignment="1"/>
    <xf numFmtId="0" fontId="16" fillId="0" borderId="32" xfId="0" applyFont="1" applyBorder="1"/>
    <xf numFmtId="0" fontId="16" fillId="0" borderId="19" xfId="0" applyFont="1" applyBorder="1"/>
    <xf numFmtId="0" fontId="16" fillId="0" borderId="0" xfId="0" applyFont="1" applyFill="1"/>
    <xf numFmtId="0" fontId="0" fillId="0" borderId="0" xfId="0"/>
    <xf numFmtId="0" fontId="0" fillId="0" borderId="0" xfId="0" applyAlignment="1">
      <alignment horizontal="left"/>
    </xf>
    <xf numFmtId="0" fontId="20" fillId="0" borderId="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164" fontId="19" fillId="6" borderId="11" xfId="1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textRotation="90"/>
    </xf>
    <xf numFmtId="165" fontId="10" fillId="6" borderId="11" xfId="10" applyNumberFormat="1" applyBorder="1" applyAlignment="1">
      <alignment vertical="center"/>
    </xf>
    <xf numFmtId="0" fontId="0" fillId="0" borderId="0" xfId="0" applyFont="1" applyAlignment="1">
      <alignment vertical="center"/>
    </xf>
    <xf numFmtId="164" fontId="20" fillId="0" borderId="11" xfId="0" applyNumberFormat="1" applyFont="1" applyFill="1" applyBorder="1" applyAlignment="1">
      <alignment vertical="center"/>
    </xf>
    <xf numFmtId="164" fontId="20" fillId="0" borderId="1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64" fontId="19" fillId="6" borderId="12" xfId="10" applyNumberFormat="1" applyFont="1" applyBorder="1" applyAlignment="1">
      <alignment horizontal="right" vertical="center"/>
    </xf>
    <xf numFmtId="164" fontId="9" fillId="5" borderId="4" xfId="9" applyNumberFormat="1" applyAlignment="1" applyProtection="1">
      <alignment horizontal="right"/>
      <protection locked="0"/>
    </xf>
    <xf numFmtId="3" fontId="9" fillId="5" borderId="4" xfId="9" applyNumberFormat="1" applyProtection="1">
      <protection locked="0"/>
    </xf>
    <xf numFmtId="0" fontId="9" fillId="5" borderId="4" xfId="9" applyProtection="1">
      <protection locked="0"/>
    </xf>
    <xf numFmtId="4" fontId="9" fillId="5" borderId="4" xfId="9" applyNumberFormat="1" applyProtection="1">
      <protection locked="0"/>
    </xf>
    <xf numFmtId="3" fontId="9" fillId="5" borderId="4" xfId="9" applyNumberFormat="1" applyAlignment="1" applyProtection="1">
      <alignment horizontal="right"/>
      <protection locked="0"/>
    </xf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31" fillId="0" borderId="0" xfId="0" applyFont="1" applyAlignment="1">
      <alignment textRotation="90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8" fillId="0" borderId="0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Fill="1"/>
    <xf numFmtId="0" fontId="0" fillId="0" borderId="0" xfId="0"/>
    <xf numFmtId="0" fontId="0" fillId="0" borderId="0" xfId="0"/>
    <xf numFmtId="0" fontId="32" fillId="0" borderId="10" xfId="0" applyFont="1" applyBorder="1" applyAlignment="1">
      <alignment vertical="top"/>
    </xf>
    <xf numFmtId="0" fontId="0" fillId="0" borderId="0" xfId="0"/>
    <xf numFmtId="0" fontId="32" fillId="0" borderId="0" xfId="0" applyFont="1" applyBorder="1"/>
    <xf numFmtId="0" fontId="0" fillId="0" borderId="10" xfId="0" applyBorder="1" applyAlignment="1"/>
    <xf numFmtId="0" fontId="32" fillId="0" borderId="10" xfId="0" applyFont="1" applyBorder="1" applyAlignment="1"/>
    <xf numFmtId="0" fontId="0" fillId="0" borderId="0" xfId="0" applyAlignment="1">
      <alignment horizontal="left"/>
    </xf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3" fontId="0" fillId="0" borderId="0" xfId="0" applyNumberFormat="1" applyAlignment="1">
      <alignment horizontal="center"/>
    </xf>
    <xf numFmtId="0" fontId="0" fillId="0" borderId="0" xfId="0"/>
    <xf numFmtId="0" fontId="34" fillId="0" borderId="0" xfId="42"/>
    <xf numFmtId="0" fontId="0" fillId="0" borderId="0" xfId="0"/>
    <xf numFmtId="0" fontId="0" fillId="0" borderId="0" xfId="0" applyFill="1" applyAlignment="1">
      <alignment horizontal="left"/>
    </xf>
    <xf numFmtId="0" fontId="35" fillId="0" borderId="0" xfId="0" applyFont="1"/>
    <xf numFmtId="0" fontId="36" fillId="0" borderId="0" xfId="0" applyFont="1"/>
    <xf numFmtId="0" fontId="25" fillId="0" borderId="0" xfId="0" applyFont="1"/>
    <xf numFmtId="0" fontId="0" fillId="0" borderId="0" xfId="0"/>
    <xf numFmtId="0" fontId="18" fillId="0" borderId="10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14" fontId="9" fillId="34" borderId="4" xfId="9" applyNumberFormat="1" applyFill="1" applyAlignment="1" applyProtection="1">
      <alignment horizontal="center"/>
    </xf>
    <xf numFmtId="0" fontId="9" fillId="34" borderId="4" xfId="9" applyFill="1" applyAlignment="1" applyProtection="1">
      <alignment horizontal="center"/>
    </xf>
    <xf numFmtId="0" fontId="9" fillId="34" borderId="36" xfId="9" applyFill="1" applyBorder="1" applyAlignment="1" applyProtection="1">
      <alignment horizontal="center"/>
      <protection locked="0"/>
    </xf>
    <xf numFmtId="0" fontId="9" fillId="34" borderId="37" xfId="9" applyFill="1" applyBorder="1" applyAlignment="1" applyProtection="1">
      <alignment horizontal="center"/>
      <protection locked="0"/>
    </xf>
    <xf numFmtId="0" fontId="9" fillId="34" borderId="38" xfId="9" applyFill="1" applyBorder="1" applyAlignment="1" applyProtection="1">
      <alignment horizontal="center"/>
      <protection locked="0"/>
    </xf>
    <xf numFmtId="0" fontId="9" fillId="34" borderId="39" xfId="9" applyFill="1" applyBorder="1" applyAlignment="1" applyProtection="1">
      <alignment horizontal="center"/>
      <protection locked="0"/>
    </xf>
    <xf numFmtId="0" fontId="9" fillId="34" borderId="34" xfId="9" applyFill="1" applyBorder="1" applyAlignment="1" applyProtection="1">
      <alignment horizontal="center"/>
      <protection locked="0"/>
    </xf>
    <xf numFmtId="0" fontId="9" fillId="34" borderId="40" xfId="9" applyFill="1" applyBorder="1" applyAlignment="1" applyProtection="1">
      <alignment horizontal="center"/>
      <protection locked="0"/>
    </xf>
    <xf numFmtId="0" fontId="9" fillId="34" borderId="4" xfId="9" applyFill="1" applyAlignment="1" applyProtection="1">
      <alignment horizontal="center"/>
      <protection locked="0"/>
    </xf>
    <xf numFmtId="0" fontId="15" fillId="0" borderId="10" xfId="16" applyBorder="1" applyAlignment="1">
      <alignment horizontal="center"/>
    </xf>
    <xf numFmtId="14" fontId="15" fillId="0" borderId="10" xfId="16" applyNumberFormat="1" applyBorder="1" applyAlignment="1">
      <alignment horizontal="center"/>
    </xf>
    <xf numFmtId="0" fontId="0" fillId="0" borderId="0" xfId="0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32" fillId="0" borderId="41" xfId="0" applyFont="1" applyBorder="1" applyAlignment="1">
      <alignment horizontal="left" wrapText="1"/>
    </xf>
    <xf numFmtId="0" fontId="32" fillId="0" borderId="0" xfId="0" applyFont="1" applyAlignment="1">
      <alignment horizontal="left" wrapText="1"/>
    </xf>
    <xf numFmtId="3" fontId="9" fillId="5" borderId="22" xfId="9" applyNumberFormat="1" applyBorder="1" applyAlignment="1" applyProtection="1">
      <alignment horizontal="right"/>
      <protection locked="0"/>
    </xf>
    <xf numFmtId="3" fontId="9" fillId="5" borderId="23" xfId="9" applyNumberFormat="1" applyBorder="1" applyAlignment="1" applyProtection="1">
      <alignment horizontal="right"/>
      <protection locked="0"/>
    </xf>
    <xf numFmtId="0" fontId="0" fillId="0" borderId="0" xfId="0" applyAlignment="1">
      <alignment horizontal="left" vertical="top" wrapText="1"/>
    </xf>
    <xf numFmtId="164" fontId="9" fillId="5" borderId="22" xfId="9" applyNumberFormat="1" applyBorder="1" applyAlignment="1" applyProtection="1">
      <alignment horizontal="right"/>
      <protection locked="0"/>
    </xf>
    <xf numFmtId="164" fontId="9" fillId="5" borderId="23" xfId="9" applyNumberFormat="1" applyBorder="1" applyAlignment="1" applyProtection="1">
      <alignment horizontal="right"/>
      <protection locked="0"/>
    </xf>
    <xf numFmtId="0" fontId="0" fillId="0" borderId="35" xfId="0" applyBorder="1"/>
    <xf numFmtId="0" fontId="0" fillId="0" borderId="34" xfId="0" applyBorder="1"/>
    <xf numFmtId="0" fontId="0" fillId="0" borderId="0" xfId="0" applyBorder="1" applyAlignment="1">
      <alignment horizontal="left"/>
    </xf>
    <xf numFmtId="3" fontId="0" fillId="0" borderId="0" xfId="0" applyNumberFormat="1" applyAlignment="1">
      <alignment horizontal="left"/>
    </xf>
    <xf numFmtId="0" fontId="0" fillId="0" borderId="21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3" fontId="9" fillId="5" borderId="22" xfId="9" applyNumberFormat="1" applyBorder="1" applyAlignment="1" applyProtection="1">
      <alignment horizontal="center"/>
      <protection locked="0"/>
    </xf>
    <xf numFmtId="3" fontId="9" fillId="5" borderId="23" xfId="9" applyNumberFormat="1" applyBorder="1" applyAlignment="1" applyProtection="1">
      <alignment horizontal="center"/>
      <protection locked="0"/>
    </xf>
    <xf numFmtId="0" fontId="9" fillId="5" borderId="22" xfId="9" applyBorder="1" applyAlignment="1" applyProtection="1">
      <alignment horizontal="center"/>
      <protection locked="0"/>
    </xf>
    <xf numFmtId="0" fontId="9" fillId="5" borderId="23" xfId="9" applyBorder="1" applyAlignment="1" applyProtection="1">
      <alignment horizontal="center"/>
      <protection locked="0"/>
    </xf>
    <xf numFmtId="0" fontId="0" fillId="0" borderId="0" xfId="0"/>
    <xf numFmtId="0" fontId="18" fillId="0" borderId="10" xfId="0" applyFont="1" applyBorder="1" applyAlignment="1">
      <alignment horizontal="left" wrapText="1"/>
    </xf>
    <xf numFmtId="0" fontId="21" fillId="0" borderId="25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4" fontId="19" fillId="6" borderId="5" xfId="10" applyNumberFormat="1" applyFont="1" applyBorder="1" applyAlignment="1">
      <alignment horizontal="right" vertical="center"/>
    </xf>
    <xf numFmtId="0" fontId="9" fillId="5" borderId="24" xfId="9" applyBorder="1" applyAlignment="1" applyProtection="1">
      <alignment horizontal="left"/>
      <protection locked="0"/>
    </xf>
    <xf numFmtId="0" fontId="9" fillId="5" borderId="4" xfId="9" applyAlignment="1" applyProtection="1">
      <alignment horizontal="left"/>
      <protection locked="0"/>
    </xf>
    <xf numFmtId="164" fontId="19" fillId="6" borderId="33" xfId="10" applyNumberFormat="1" applyFont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9" fillId="5" borderId="4" xfId="9" applyNumberFormat="1" applyAlignment="1" applyProtection="1">
      <alignment horizontal="center"/>
      <protection locked="0"/>
    </xf>
    <xf numFmtId="0" fontId="9" fillId="5" borderId="4" xfId="9" applyNumberFormat="1" applyAlignment="1" applyProtection="1">
      <alignment horizontal="center"/>
      <protection locked="0"/>
    </xf>
    <xf numFmtId="14" fontId="9" fillId="5" borderId="22" xfId="9" applyNumberFormat="1" applyBorder="1" applyAlignment="1" applyProtection="1">
      <alignment horizontal="center"/>
      <protection locked="0"/>
    </xf>
    <xf numFmtId="0" fontId="9" fillId="5" borderId="42" xfId="9" applyBorder="1" applyAlignment="1" applyProtection="1">
      <alignment horizontal="center"/>
      <protection locked="0"/>
    </xf>
    <xf numFmtId="0" fontId="9" fillId="5" borderId="4" xfId="9" applyAlignment="1" applyProtection="1">
      <alignment horizontal="left" vertical="top" wrapText="1"/>
      <protection locked="0"/>
    </xf>
    <xf numFmtId="0" fontId="9" fillId="5" borderId="4" xfId="9" applyAlignment="1" applyProtection="1">
      <alignment horizontal="left" vertical="top"/>
      <protection locked="0"/>
    </xf>
    <xf numFmtId="0" fontId="9" fillId="5" borderId="36" xfId="9" applyBorder="1" applyAlignment="1" applyProtection="1">
      <alignment horizontal="left" vertical="top" wrapText="1"/>
      <protection locked="0"/>
    </xf>
    <xf numFmtId="0" fontId="9" fillId="5" borderId="37" xfId="9" applyBorder="1" applyAlignment="1" applyProtection="1">
      <alignment horizontal="left" vertical="top" wrapText="1"/>
      <protection locked="0"/>
    </xf>
    <xf numFmtId="0" fontId="9" fillId="5" borderId="38" xfId="9" applyBorder="1" applyAlignment="1" applyProtection="1">
      <alignment horizontal="left" vertical="top" wrapText="1"/>
      <protection locked="0"/>
    </xf>
    <xf numFmtId="0" fontId="9" fillId="5" borderId="41" xfId="9" applyBorder="1" applyAlignment="1" applyProtection="1">
      <alignment horizontal="left" vertical="top" wrapText="1"/>
      <protection locked="0"/>
    </xf>
    <xf numFmtId="0" fontId="9" fillId="5" borderId="0" xfId="9" applyBorder="1" applyAlignment="1" applyProtection="1">
      <alignment horizontal="left" vertical="top" wrapText="1"/>
      <protection locked="0"/>
    </xf>
    <xf numFmtId="0" fontId="9" fillId="5" borderId="21" xfId="9" applyBorder="1" applyAlignment="1" applyProtection="1">
      <alignment horizontal="left" vertical="top" wrapText="1"/>
      <protection locked="0"/>
    </xf>
    <xf numFmtId="0" fontId="9" fillId="5" borderId="39" xfId="9" applyBorder="1" applyAlignment="1" applyProtection="1">
      <alignment horizontal="left" vertical="top" wrapText="1"/>
      <protection locked="0"/>
    </xf>
    <xf numFmtId="0" fontId="9" fillId="5" borderId="34" xfId="9" applyBorder="1" applyAlignment="1" applyProtection="1">
      <alignment horizontal="left" vertical="top" wrapText="1"/>
      <protection locked="0"/>
    </xf>
    <xf numFmtId="0" fontId="9" fillId="5" borderId="40" xfId="9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15" fillId="0" borderId="10" xfId="16" applyNumberFormat="1" applyBorder="1" applyAlignment="1">
      <alignment horizontal="center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FFE4C9"/>
      <color rgb="FFFF7979"/>
      <color rgb="FFFFE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flanzenschutz@edulu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6"/>
  <sheetViews>
    <sheetView tabSelected="1" view="pageLayout" topLeftCell="F104" zoomScale="130" zoomScalePageLayoutView="130" workbookViewId="0">
      <selection activeCell="J113" sqref="J113"/>
    </sheetView>
  </sheetViews>
  <sheetFormatPr baseColWidth="10" defaultColWidth="5.625" defaultRowHeight="14.25" x14ac:dyDescent="0.2"/>
  <cols>
    <col min="2" max="2" width="11.125" customWidth="1"/>
    <col min="3" max="3" width="5.625" customWidth="1"/>
    <col min="4" max="4" width="3.625" customWidth="1"/>
    <col min="5" max="5" width="6.5" customWidth="1"/>
    <col min="6" max="6" width="3.625" customWidth="1"/>
    <col min="7" max="19" width="6.5" customWidth="1"/>
    <col min="20" max="20" width="6.625" customWidth="1"/>
    <col min="22" max="22" width="5.5" customWidth="1"/>
  </cols>
  <sheetData>
    <row r="1" spans="1:24" ht="61.5" customHeight="1" x14ac:dyDescent="0.4">
      <c r="A1" s="165" t="s">
        <v>102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02"/>
      <c r="X1" s="102"/>
    </row>
    <row r="2" spans="1:24" ht="14.25" customHeight="1" x14ac:dyDescent="0.2">
      <c r="M2" s="18"/>
      <c r="N2" s="18"/>
      <c r="O2" s="18"/>
    </row>
    <row r="3" spans="1:24" ht="14.25" customHeight="1" x14ac:dyDescent="0.2">
      <c r="A3" s="8"/>
      <c r="B3" t="s">
        <v>22</v>
      </c>
    </row>
    <row r="4" spans="1:24" ht="14.25" customHeight="1" thickBot="1" x14ac:dyDescent="0.25"/>
    <row r="5" spans="1:24" ht="26.25" customHeight="1" x14ac:dyDescent="0.4">
      <c r="B5" s="175" t="s">
        <v>63</v>
      </c>
      <c r="C5" s="176"/>
      <c r="D5" s="176"/>
      <c r="E5" s="176"/>
      <c r="F5" s="176"/>
      <c r="G5" s="177"/>
      <c r="I5" s="166" t="s">
        <v>101</v>
      </c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8"/>
    </row>
    <row r="6" spans="1:24" ht="14.25" customHeight="1" x14ac:dyDescent="0.25">
      <c r="B6" t="s">
        <v>31</v>
      </c>
      <c r="C6" s="172"/>
      <c r="D6" s="172"/>
      <c r="E6" s="172"/>
      <c r="F6" s="172"/>
      <c r="G6" s="172"/>
      <c r="I6" s="50"/>
      <c r="J6" s="170" t="s">
        <v>55</v>
      </c>
      <c r="K6" s="170"/>
      <c r="L6" s="170"/>
      <c r="M6" s="170"/>
      <c r="N6" s="170"/>
      <c r="O6" s="170"/>
      <c r="P6" s="17"/>
      <c r="Q6" s="171">
        <f>T74</f>
        <v>0</v>
      </c>
      <c r="R6" s="171"/>
      <c r="S6" s="74" t="s">
        <v>96</v>
      </c>
      <c r="T6" s="13"/>
      <c r="U6" s="14"/>
    </row>
    <row r="7" spans="1:24" ht="14.25" customHeight="1" x14ac:dyDescent="0.25">
      <c r="B7" t="s">
        <v>32</v>
      </c>
      <c r="C7" s="173"/>
      <c r="D7" s="173"/>
      <c r="E7" s="173"/>
      <c r="F7" s="173"/>
      <c r="G7" s="173"/>
      <c r="I7" s="50"/>
      <c r="J7" s="170" t="s">
        <v>77</v>
      </c>
      <c r="K7" s="170"/>
      <c r="L7" s="170"/>
      <c r="M7" s="170"/>
      <c r="N7" s="170"/>
      <c r="O7" s="170"/>
      <c r="P7" s="17"/>
      <c r="Q7" s="171">
        <f>T79</f>
        <v>0</v>
      </c>
      <c r="R7" s="171"/>
      <c r="S7" s="74" t="s">
        <v>97</v>
      </c>
      <c r="T7" s="13"/>
      <c r="U7" s="14"/>
    </row>
    <row r="8" spans="1:24" ht="14.25" customHeight="1" thickBot="1" x14ac:dyDescent="0.3">
      <c r="B8" t="s">
        <v>72</v>
      </c>
      <c r="C8" s="173"/>
      <c r="D8" s="173"/>
      <c r="E8" s="173"/>
      <c r="F8" s="173"/>
      <c r="G8" s="173"/>
      <c r="I8" s="51"/>
      <c r="J8" s="169" t="s">
        <v>52</v>
      </c>
      <c r="K8" s="169"/>
      <c r="L8" s="169"/>
      <c r="M8" s="169"/>
      <c r="N8" s="169"/>
      <c r="O8" s="169"/>
      <c r="P8" s="52"/>
      <c r="Q8" s="174">
        <f>T87</f>
        <v>0</v>
      </c>
      <c r="R8" s="174"/>
      <c r="S8" s="75" t="s">
        <v>96</v>
      </c>
      <c r="T8" s="15"/>
      <c r="U8" s="16"/>
    </row>
    <row r="9" spans="1:24" ht="14.25" customHeight="1" x14ac:dyDescent="0.2">
      <c r="B9" t="s">
        <v>33</v>
      </c>
      <c r="C9" s="173"/>
      <c r="D9" s="173"/>
      <c r="E9" s="173"/>
      <c r="F9" s="173"/>
      <c r="G9" s="173"/>
    </row>
    <row r="10" spans="1:24" ht="14.25" customHeight="1" x14ac:dyDescent="0.2">
      <c r="B10" t="s">
        <v>0</v>
      </c>
      <c r="C10" s="173"/>
      <c r="D10" s="173"/>
      <c r="E10" s="173"/>
      <c r="F10" s="173"/>
      <c r="G10" s="173"/>
    </row>
    <row r="11" spans="1:24" ht="14.25" customHeight="1" x14ac:dyDescent="0.2">
      <c r="B11" t="s">
        <v>30</v>
      </c>
      <c r="C11" s="173"/>
      <c r="D11" s="173"/>
      <c r="E11" s="173"/>
      <c r="F11" s="173"/>
      <c r="G11" s="173"/>
      <c r="H11" s="92"/>
      <c r="I11" s="92"/>
      <c r="J11" s="92"/>
      <c r="K11" s="92"/>
      <c r="L11" s="92"/>
      <c r="V11" s="6"/>
    </row>
    <row r="12" spans="1:24" ht="14.25" customHeight="1" x14ac:dyDescent="0.25">
      <c r="B12" t="s">
        <v>34</v>
      </c>
      <c r="C12" s="173"/>
      <c r="D12" s="173"/>
      <c r="E12" s="173"/>
      <c r="F12" s="173"/>
      <c r="G12" s="173"/>
      <c r="I12" s="3"/>
    </row>
    <row r="13" spans="1:24" ht="14.25" customHeight="1" x14ac:dyDescent="0.25">
      <c r="B13" s="95" t="s">
        <v>28</v>
      </c>
      <c r="C13" s="180"/>
      <c r="D13" s="181"/>
      <c r="E13" s="181"/>
      <c r="F13" s="181"/>
      <c r="G13" s="163"/>
      <c r="I13" s="3"/>
      <c r="M13" s="97"/>
      <c r="U13" s="6"/>
      <c r="V13" s="6"/>
    </row>
    <row r="14" spans="1:24" ht="14.25" customHeight="1" x14ac:dyDescent="0.25">
      <c r="B14" t="s">
        <v>107</v>
      </c>
      <c r="C14" s="173"/>
      <c r="D14" s="173"/>
      <c r="E14" s="173"/>
      <c r="F14" s="173"/>
      <c r="G14" s="173"/>
      <c r="I14" s="3"/>
      <c r="M14" s="97"/>
      <c r="V14" s="6"/>
    </row>
    <row r="15" spans="1:24" ht="14.25" customHeight="1" x14ac:dyDescent="0.25">
      <c r="I15" s="3"/>
      <c r="V15" s="6"/>
    </row>
    <row r="16" spans="1:24" s="72" customFormat="1" ht="14.25" customHeight="1" x14ac:dyDescent="0.25">
      <c r="N16" s="3"/>
      <c r="V16" s="6"/>
    </row>
    <row r="17" spans="2:22" ht="14.25" customHeight="1" x14ac:dyDescent="0.2">
      <c r="B17" s="143" t="s">
        <v>86</v>
      </c>
      <c r="C17" s="143"/>
      <c r="D17" s="153" t="s">
        <v>78</v>
      </c>
      <c r="E17" s="154"/>
      <c r="F17" s="72"/>
      <c r="G17" s="72"/>
      <c r="H17" s="153" t="s">
        <v>79</v>
      </c>
      <c r="I17" s="154"/>
      <c r="J17" s="153" t="s">
        <v>80</v>
      </c>
      <c r="K17" s="154"/>
      <c r="L17" s="153" t="s">
        <v>81</v>
      </c>
      <c r="M17" s="154"/>
      <c r="N17" s="153" t="s">
        <v>82</v>
      </c>
      <c r="O17" s="154"/>
      <c r="P17" s="153" t="s">
        <v>83</v>
      </c>
      <c r="Q17" s="154"/>
      <c r="R17" s="153" t="s">
        <v>84</v>
      </c>
      <c r="S17" s="154"/>
      <c r="T17" s="153" t="s">
        <v>85</v>
      </c>
      <c r="U17" s="154"/>
      <c r="V17" s="6"/>
    </row>
    <row r="18" spans="2:22" s="100" customFormat="1" ht="14.25" customHeight="1" x14ac:dyDescent="0.2">
      <c r="B18" s="99"/>
      <c r="C18" s="99"/>
      <c r="D18" s="162"/>
      <c r="E18" s="163"/>
      <c r="F18" s="100" t="s">
        <v>150</v>
      </c>
      <c r="H18" s="162"/>
      <c r="I18" s="163"/>
      <c r="J18" s="162"/>
      <c r="K18" s="163"/>
      <c r="L18" s="162"/>
      <c r="M18" s="163"/>
      <c r="N18" s="162"/>
      <c r="O18" s="163"/>
      <c r="P18" s="162"/>
      <c r="Q18" s="163"/>
      <c r="R18" s="162"/>
      <c r="S18" s="163"/>
      <c r="T18" s="162"/>
      <c r="U18" s="163"/>
      <c r="V18" s="6"/>
    </row>
    <row r="19" spans="2:22" s="62" customFormat="1" ht="14.25" customHeight="1" x14ac:dyDescent="0.2">
      <c r="B19" s="4"/>
      <c r="C19" s="4"/>
      <c r="D19" s="160"/>
      <c r="E19" s="161"/>
      <c r="F19" s="164" t="s">
        <v>149</v>
      </c>
      <c r="G19" s="164"/>
      <c r="H19" s="160"/>
      <c r="I19" s="161"/>
      <c r="J19" s="160"/>
      <c r="K19" s="161"/>
      <c r="L19" s="160"/>
      <c r="M19" s="161"/>
      <c r="N19" s="160"/>
      <c r="O19" s="161"/>
      <c r="P19" s="160"/>
      <c r="Q19" s="161"/>
      <c r="R19" s="160"/>
      <c r="S19" s="161"/>
      <c r="T19" s="160"/>
      <c r="U19" s="161"/>
    </row>
    <row r="20" spans="2:22" ht="14.25" customHeight="1" x14ac:dyDescent="0.2">
      <c r="D20" s="178"/>
      <c r="E20" s="178"/>
      <c r="F20" s="164" t="s">
        <v>10</v>
      </c>
      <c r="G20" s="164"/>
      <c r="H20" s="162"/>
      <c r="I20" s="163"/>
      <c r="J20" s="162"/>
      <c r="K20" s="163"/>
      <c r="L20" s="162"/>
      <c r="M20" s="163"/>
      <c r="N20" s="162"/>
      <c r="O20" s="163"/>
      <c r="P20" s="162"/>
      <c r="Q20" s="163"/>
      <c r="R20" s="162"/>
      <c r="S20" s="163"/>
      <c r="T20" s="162"/>
      <c r="U20" s="163"/>
    </row>
    <row r="21" spans="2:22" ht="14.25" customHeight="1" x14ac:dyDescent="0.2">
      <c r="B21" s="4"/>
      <c r="C21" s="4"/>
      <c r="D21" s="178"/>
      <c r="E21" s="178"/>
      <c r="F21" s="164" t="s">
        <v>23</v>
      </c>
      <c r="G21" s="164"/>
      <c r="H21" s="162"/>
      <c r="I21" s="163"/>
      <c r="J21" s="162"/>
      <c r="K21" s="163"/>
      <c r="L21" s="162"/>
      <c r="M21" s="163"/>
      <c r="N21" s="162"/>
      <c r="O21" s="163"/>
      <c r="P21" s="162"/>
      <c r="Q21" s="163"/>
      <c r="R21" s="162"/>
      <c r="S21" s="163"/>
      <c r="T21" s="162"/>
      <c r="U21" s="163"/>
    </row>
    <row r="22" spans="2:22" ht="14.25" customHeight="1" x14ac:dyDescent="0.2">
      <c r="B22" s="4" t="s">
        <v>21</v>
      </c>
      <c r="C22" s="4"/>
      <c r="D22" s="179"/>
      <c r="E22" s="179"/>
      <c r="F22" s="164" t="s">
        <v>11</v>
      </c>
      <c r="G22" s="164"/>
      <c r="H22" s="162"/>
      <c r="I22" s="163"/>
      <c r="J22" s="162"/>
      <c r="K22" s="163"/>
      <c r="L22" s="162"/>
      <c r="M22" s="163"/>
      <c r="N22" s="162"/>
      <c r="O22" s="163"/>
      <c r="P22" s="162"/>
      <c r="Q22" s="163"/>
      <c r="R22" s="162"/>
      <c r="S22" s="163"/>
      <c r="T22" s="162"/>
      <c r="U22" s="163"/>
    </row>
    <row r="23" spans="2:22" ht="14.25" customHeight="1" x14ac:dyDescent="0.2"/>
    <row r="24" spans="2:22" s="62" customFormat="1" ht="14.25" customHeight="1" x14ac:dyDescent="0.2">
      <c r="B24" s="62" t="s">
        <v>68</v>
      </c>
      <c r="F24" s="162" t="s">
        <v>98</v>
      </c>
      <c r="G24" s="163"/>
    </row>
    <row r="25" spans="2:22" ht="14.25" customHeight="1" x14ac:dyDescent="0.2"/>
    <row r="26" spans="2:22" ht="14.25" customHeight="1" x14ac:dyDescent="0.2">
      <c r="B26" t="s">
        <v>64</v>
      </c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2:22" ht="14.25" customHeight="1" x14ac:dyDescent="0.2">
      <c r="B27" s="39" t="s">
        <v>105</v>
      </c>
      <c r="F27" s="182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</row>
    <row r="28" spans="2:22" s="62" customFormat="1" ht="14.25" customHeight="1" x14ac:dyDescent="0.2">
      <c r="B28" s="39" t="s">
        <v>71</v>
      </c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</row>
    <row r="29" spans="2:22" ht="14.25" customHeight="1" x14ac:dyDescent="0.2">
      <c r="B29" s="39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7"/>
    </row>
    <row r="30" spans="2:22" ht="14.25" customHeight="1" x14ac:dyDescent="0.2">
      <c r="B30" s="39" t="s">
        <v>60</v>
      </c>
      <c r="F30" s="184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6"/>
      <c r="V30" s="17"/>
    </row>
    <row r="31" spans="2:22" ht="14.25" customHeight="1" x14ac:dyDescent="0.2">
      <c r="F31" s="187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9"/>
      <c r="V31" s="17"/>
    </row>
    <row r="32" spans="2:22" s="46" customFormat="1" ht="14.25" customHeight="1" x14ac:dyDescent="0.2">
      <c r="F32" s="187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9"/>
      <c r="V32" s="17"/>
    </row>
    <row r="33" spans="1:22" s="46" customFormat="1" ht="14.25" customHeight="1" x14ac:dyDescent="0.2">
      <c r="F33" s="187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9"/>
      <c r="V33" s="17"/>
    </row>
    <row r="34" spans="1:22" s="46" customFormat="1" ht="14.25" customHeight="1" x14ac:dyDescent="0.2">
      <c r="F34" s="187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9"/>
      <c r="V34" s="17"/>
    </row>
    <row r="35" spans="1:22" s="46" customFormat="1" ht="14.25" customHeight="1" x14ac:dyDescent="0.2">
      <c r="F35" s="187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9"/>
      <c r="V35" s="17"/>
    </row>
    <row r="36" spans="1:22" ht="14.25" customHeight="1" x14ac:dyDescent="0.2">
      <c r="F36" s="187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9"/>
      <c r="V36" s="17"/>
    </row>
    <row r="37" spans="1:22" ht="14.25" customHeight="1" x14ac:dyDescent="0.2">
      <c r="F37" s="190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2"/>
    </row>
    <row r="38" spans="1:22" x14ac:dyDescent="0.2">
      <c r="A38" s="64"/>
      <c r="B38" s="21"/>
      <c r="C38" s="21"/>
      <c r="D38" s="21"/>
      <c r="E38" s="64"/>
      <c r="F38" s="64" t="s">
        <v>156</v>
      </c>
      <c r="G38" s="64"/>
      <c r="H38" s="64"/>
      <c r="I38" s="64"/>
      <c r="J38" s="21"/>
      <c r="K38" s="21"/>
      <c r="L38" s="21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5" customHeight="1" x14ac:dyDescent="0.2">
      <c r="B39" s="20"/>
      <c r="C39" s="35"/>
      <c r="D39" s="35"/>
      <c r="J39" s="141" t="str">
        <f>CONCATENATE($C$6," ",$C$7)</f>
        <v xml:space="preserve"> </v>
      </c>
      <c r="K39" s="141"/>
      <c r="L39" s="141"/>
      <c r="M39" s="141"/>
      <c r="N39" s="196">
        <f>$C$10</f>
        <v>0</v>
      </c>
      <c r="O39" s="196"/>
      <c r="P39" s="196"/>
      <c r="Q39" s="196"/>
      <c r="R39" s="34"/>
      <c r="S39" s="34"/>
      <c r="T39" s="142">
        <f>$C$13</f>
        <v>0</v>
      </c>
      <c r="U39" s="141"/>
      <c r="V39" s="141"/>
    </row>
    <row r="40" spans="1:22" ht="3.75" customHeight="1" x14ac:dyDescent="0.2">
      <c r="B40" s="44"/>
      <c r="C40" s="44"/>
      <c r="D40" s="44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7"/>
      <c r="U40" s="36"/>
      <c r="V40" s="36"/>
    </row>
    <row r="41" spans="1:22" s="17" customFormat="1" ht="27.75" customHeight="1" x14ac:dyDescent="0.4">
      <c r="A41" s="130" t="s">
        <v>61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01"/>
    </row>
    <row r="42" spans="1:22" ht="7.5" customHeight="1" x14ac:dyDescent="0.2">
      <c r="B42" s="35"/>
      <c r="C42" s="35"/>
      <c r="D42" s="35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7"/>
      <c r="U42" s="36"/>
      <c r="V42" s="36"/>
    </row>
    <row r="43" spans="1:22" ht="12.75" customHeight="1" x14ac:dyDescent="0.2">
      <c r="A43" t="s">
        <v>66</v>
      </c>
      <c r="B43" s="35"/>
      <c r="C43" s="35"/>
      <c r="D43" s="35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7"/>
      <c r="U43" s="36"/>
      <c r="V43" s="36"/>
    </row>
    <row r="44" spans="1:22" ht="12.75" customHeight="1" x14ac:dyDescent="0.2">
      <c r="A44" t="s">
        <v>65</v>
      </c>
      <c r="B44" s="44"/>
      <c r="C44" s="44"/>
      <c r="D44" s="44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7"/>
      <c r="U44" s="36"/>
      <c r="V44" s="36"/>
    </row>
    <row r="45" spans="1:22" ht="12.75" customHeight="1" x14ac:dyDescent="0.2">
      <c r="A45" s="96" t="s">
        <v>155</v>
      </c>
      <c r="B45" s="44"/>
      <c r="C45" s="44"/>
      <c r="D45" s="44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7"/>
      <c r="U45" s="36"/>
      <c r="V45" s="36"/>
    </row>
    <row r="46" spans="1:22" s="46" customFormat="1" ht="12.75" customHeight="1" x14ac:dyDescent="0.2">
      <c r="A46" s="46" t="s">
        <v>54</v>
      </c>
      <c r="B46" s="45"/>
      <c r="C46" s="45"/>
      <c r="D46" s="4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7"/>
      <c r="U46" s="36"/>
      <c r="V46" s="36"/>
    </row>
    <row r="47" spans="1:22" ht="78.75" customHeight="1" x14ac:dyDescent="0.2">
      <c r="C47" s="53" t="s">
        <v>15</v>
      </c>
      <c r="E47" s="63" t="s">
        <v>56</v>
      </c>
      <c r="G47" s="94" t="s">
        <v>38</v>
      </c>
      <c r="H47" s="2" t="s">
        <v>1</v>
      </c>
      <c r="I47" s="2" t="s">
        <v>2</v>
      </c>
      <c r="J47" s="2" t="s">
        <v>3</v>
      </c>
      <c r="K47" s="2" t="s">
        <v>4</v>
      </c>
      <c r="L47" s="2" t="s">
        <v>5</v>
      </c>
      <c r="M47" s="2" t="s">
        <v>6</v>
      </c>
      <c r="N47" s="2" t="s">
        <v>7</v>
      </c>
      <c r="O47" s="2" t="s">
        <v>8</v>
      </c>
      <c r="P47" s="94" t="s">
        <v>37</v>
      </c>
      <c r="Q47" s="2"/>
      <c r="R47" s="60" t="s">
        <v>40</v>
      </c>
      <c r="S47" s="2"/>
      <c r="T47" s="2" t="s">
        <v>12</v>
      </c>
      <c r="U47" s="2" t="s">
        <v>13</v>
      </c>
    </row>
    <row r="48" spans="1:22" ht="15" x14ac:dyDescent="0.25">
      <c r="C48" t="s">
        <v>11</v>
      </c>
      <c r="D48" s="7"/>
      <c r="E48" t="s">
        <v>23</v>
      </c>
      <c r="G48" t="s">
        <v>50</v>
      </c>
    </row>
    <row r="49" spans="1:22" ht="15" x14ac:dyDescent="0.25">
      <c r="B49" s="93" t="s">
        <v>106</v>
      </c>
      <c r="C49" s="87">
        <v>0</v>
      </c>
      <c r="E49" s="88">
        <v>200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R49" s="90">
        <v>1</v>
      </c>
      <c r="T49" s="10">
        <f>SUM(G49:P49)</f>
        <v>0</v>
      </c>
      <c r="U49" s="11">
        <f t="shared" ref="U49:U57" si="0">T49*R49</f>
        <v>0</v>
      </c>
    </row>
    <row r="50" spans="1:22" ht="15" x14ac:dyDescent="0.25">
      <c r="B50" s="93" t="s">
        <v>39</v>
      </c>
      <c r="C50" s="87">
        <v>0</v>
      </c>
      <c r="E50" s="88">
        <v>200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R50" s="90">
        <v>1</v>
      </c>
      <c r="T50" s="10">
        <f>SUM(G50:P50)</f>
        <v>0</v>
      </c>
      <c r="U50" s="11">
        <f t="shared" si="0"/>
        <v>0</v>
      </c>
    </row>
    <row r="51" spans="1:22" ht="15" x14ac:dyDescent="0.25">
      <c r="B51" s="93" t="s">
        <v>16</v>
      </c>
      <c r="C51" s="87">
        <v>0</v>
      </c>
      <c r="E51" s="88">
        <v>200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R51" s="90">
        <v>1</v>
      </c>
      <c r="T51" s="10">
        <f t="shared" ref="T51:T57" si="1">SUM(G51:P51)</f>
        <v>0</v>
      </c>
      <c r="U51" s="11">
        <f t="shared" si="0"/>
        <v>0</v>
      </c>
    </row>
    <row r="52" spans="1:22" ht="15" x14ac:dyDescent="0.25">
      <c r="B52" s="93" t="s">
        <v>17</v>
      </c>
      <c r="C52" s="87">
        <v>0</v>
      </c>
      <c r="E52" s="88">
        <v>200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R52" s="90">
        <v>1</v>
      </c>
      <c r="T52" s="10">
        <f t="shared" si="1"/>
        <v>0</v>
      </c>
      <c r="U52" s="11">
        <f t="shared" si="0"/>
        <v>0</v>
      </c>
    </row>
    <row r="53" spans="1:22" ht="15" x14ac:dyDescent="0.25">
      <c r="B53" s="93" t="s">
        <v>18</v>
      </c>
      <c r="C53" s="87">
        <v>0</v>
      </c>
      <c r="E53" s="88">
        <v>200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R53" s="90">
        <v>1</v>
      </c>
      <c r="T53" s="10">
        <f t="shared" si="1"/>
        <v>0</v>
      </c>
      <c r="U53" s="11">
        <f t="shared" si="0"/>
        <v>0</v>
      </c>
    </row>
    <row r="54" spans="1:22" ht="15" x14ac:dyDescent="0.25">
      <c r="B54" s="93" t="s">
        <v>19</v>
      </c>
      <c r="C54" s="87">
        <v>0</v>
      </c>
      <c r="E54" s="88">
        <v>200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R54" s="90">
        <v>1</v>
      </c>
      <c r="T54" s="10">
        <f t="shared" si="1"/>
        <v>0</v>
      </c>
      <c r="U54" s="11">
        <f t="shared" si="0"/>
        <v>0</v>
      </c>
    </row>
    <row r="55" spans="1:22" ht="15" x14ac:dyDescent="0.25">
      <c r="B55" s="93" t="s">
        <v>74</v>
      </c>
      <c r="C55" s="87">
        <v>0</v>
      </c>
      <c r="E55" s="88">
        <v>200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R55" s="90">
        <v>1</v>
      </c>
      <c r="T55" s="10">
        <f t="shared" si="1"/>
        <v>0</v>
      </c>
      <c r="U55" s="11">
        <f t="shared" si="0"/>
        <v>0</v>
      </c>
    </row>
    <row r="56" spans="1:22" ht="15" x14ac:dyDescent="0.25">
      <c r="B56" s="93" t="s">
        <v>9</v>
      </c>
      <c r="C56" s="87">
        <v>0</v>
      </c>
      <c r="E56" s="88">
        <v>200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R56" s="90">
        <v>1</v>
      </c>
      <c r="T56" s="10">
        <f t="shared" si="1"/>
        <v>0</v>
      </c>
      <c r="U56" s="11">
        <f t="shared" si="0"/>
        <v>0</v>
      </c>
    </row>
    <row r="57" spans="1:22" ht="15" x14ac:dyDescent="0.25">
      <c r="B57" s="93" t="s">
        <v>75</v>
      </c>
      <c r="C57" s="87">
        <v>0</v>
      </c>
      <c r="E57" s="88">
        <v>200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R57" s="90">
        <v>1</v>
      </c>
      <c r="T57" s="10">
        <f t="shared" si="1"/>
        <v>0</v>
      </c>
      <c r="U57" s="11">
        <f t="shared" si="0"/>
        <v>0</v>
      </c>
    </row>
    <row r="58" spans="1:22" ht="7.5" customHeight="1" x14ac:dyDescent="0.2">
      <c r="B58" s="5"/>
      <c r="E58" s="5"/>
      <c r="K58" s="5"/>
      <c r="L58" s="5"/>
      <c r="M58" s="5"/>
    </row>
    <row r="59" spans="1:22" ht="15" x14ac:dyDescent="0.25">
      <c r="B59" s="5" t="s">
        <v>14</v>
      </c>
      <c r="C59" s="38">
        <f>SUM(C49:C57)</f>
        <v>0</v>
      </c>
      <c r="D59" s="12" t="s">
        <v>11</v>
      </c>
      <c r="E59" s="59">
        <f>AVERAGE(E49:E57)</f>
        <v>200</v>
      </c>
      <c r="F59" t="s">
        <v>48</v>
      </c>
      <c r="G59" s="11">
        <f t="shared" ref="G59:P59" si="2">SUM(G49:G57)</f>
        <v>0</v>
      </c>
      <c r="H59" s="11">
        <f t="shared" si="2"/>
        <v>0</v>
      </c>
      <c r="I59" s="11">
        <f t="shared" si="2"/>
        <v>0</v>
      </c>
      <c r="J59" s="11">
        <f t="shared" si="2"/>
        <v>0</v>
      </c>
      <c r="K59" s="11">
        <f t="shared" si="2"/>
        <v>0</v>
      </c>
      <c r="L59" s="11">
        <f t="shared" si="2"/>
        <v>0</v>
      </c>
      <c r="M59" s="11">
        <f t="shared" si="2"/>
        <v>0</v>
      </c>
      <c r="N59" s="11">
        <f t="shared" si="2"/>
        <v>0</v>
      </c>
      <c r="O59" s="11">
        <f t="shared" si="2"/>
        <v>0</v>
      </c>
      <c r="P59" s="11">
        <f t="shared" si="2"/>
        <v>0</v>
      </c>
      <c r="T59" s="10">
        <f>SUM(T49:T57)</f>
        <v>0</v>
      </c>
      <c r="U59" s="11">
        <f>SUM(U49:U57)</f>
        <v>0</v>
      </c>
    </row>
    <row r="60" spans="1:22" ht="7.5" customHeight="1" x14ac:dyDescent="0.2"/>
    <row r="61" spans="1:22" ht="27.75" x14ac:dyDescent="0.4">
      <c r="A61" s="130" t="s">
        <v>67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</row>
    <row r="62" spans="1:22" ht="7.5" customHeight="1" x14ac:dyDescent="0.25">
      <c r="B62" s="5"/>
      <c r="C62" s="35"/>
      <c r="D62" s="35"/>
      <c r="E62" s="3"/>
      <c r="G62" s="3"/>
      <c r="H62" s="3"/>
      <c r="I62" s="3"/>
      <c r="J62" s="3"/>
      <c r="K62" s="3"/>
      <c r="L62" s="3"/>
      <c r="M62" s="3"/>
      <c r="N62" s="3"/>
      <c r="O62" s="3"/>
      <c r="P62" s="3"/>
      <c r="T62" s="3"/>
      <c r="U62" s="3"/>
    </row>
    <row r="63" spans="1:22" ht="15.75" thickBot="1" x14ac:dyDescent="0.3">
      <c r="A63" t="s">
        <v>57</v>
      </c>
      <c r="B63" s="5"/>
      <c r="C63" s="35"/>
      <c r="D63" s="35"/>
      <c r="E63" s="3"/>
      <c r="G63" s="3"/>
      <c r="H63" s="3"/>
      <c r="I63" s="3"/>
      <c r="J63" s="3"/>
      <c r="K63" s="3"/>
      <c r="L63" s="3"/>
      <c r="M63" s="3"/>
      <c r="N63" s="3"/>
      <c r="O63" s="3"/>
      <c r="P63" s="3"/>
      <c r="T63" s="3"/>
      <c r="U63" s="62"/>
      <c r="V63" s="62"/>
    </row>
    <row r="64" spans="1:22" ht="15.75" hidden="1" thickBot="1" x14ac:dyDescent="0.3">
      <c r="B64" s="5" t="str">
        <f t="shared" ref="B64:B72" si="3">B49</f>
        <v>Gerste o.ä</v>
      </c>
      <c r="C64" s="35"/>
      <c r="D64" s="35"/>
      <c r="E64" s="9"/>
      <c r="G64" s="9">
        <f t="shared" ref="G64:P64" si="4">G49*$R49*$E49</f>
        <v>0</v>
      </c>
      <c r="H64" s="9">
        <f t="shared" si="4"/>
        <v>0</v>
      </c>
      <c r="I64" s="9">
        <f t="shared" si="4"/>
        <v>0</v>
      </c>
      <c r="J64" s="9">
        <f t="shared" si="4"/>
        <v>0</v>
      </c>
      <c r="K64" s="9">
        <f t="shared" si="4"/>
        <v>0</v>
      </c>
      <c r="L64" s="9">
        <f t="shared" si="4"/>
        <v>0</v>
      </c>
      <c r="M64" s="9">
        <f t="shared" si="4"/>
        <v>0</v>
      </c>
      <c r="N64" s="9">
        <f t="shared" si="4"/>
        <v>0</v>
      </c>
      <c r="O64" s="9">
        <f t="shared" si="4"/>
        <v>0</v>
      </c>
      <c r="P64" s="9">
        <f t="shared" si="4"/>
        <v>0</v>
      </c>
      <c r="T64" s="3"/>
      <c r="U64" s="62"/>
      <c r="V64" s="62"/>
    </row>
    <row r="65" spans="1:22" ht="15.75" hidden="1" thickBot="1" x14ac:dyDescent="0.3">
      <c r="B65" s="35" t="str">
        <f t="shared" si="3"/>
        <v>Weizen o.ä.</v>
      </c>
      <c r="C65" s="35"/>
      <c r="D65" s="35"/>
      <c r="E65" s="9"/>
      <c r="G65" s="9">
        <f t="shared" ref="G65:P65" si="5">G50*$R50*$E50</f>
        <v>0</v>
      </c>
      <c r="H65" s="9">
        <f t="shared" si="5"/>
        <v>0</v>
      </c>
      <c r="I65" s="9">
        <f t="shared" si="5"/>
        <v>0</v>
      </c>
      <c r="J65" s="9">
        <f t="shared" si="5"/>
        <v>0</v>
      </c>
      <c r="K65" s="9">
        <f t="shared" si="5"/>
        <v>0</v>
      </c>
      <c r="L65" s="9">
        <f t="shared" si="5"/>
        <v>0</v>
      </c>
      <c r="M65" s="9">
        <f t="shared" si="5"/>
        <v>0</v>
      </c>
      <c r="N65" s="9">
        <f t="shared" si="5"/>
        <v>0</v>
      </c>
      <c r="O65" s="9">
        <f t="shared" si="5"/>
        <v>0</v>
      </c>
      <c r="P65" s="9">
        <f t="shared" si="5"/>
        <v>0</v>
      </c>
      <c r="T65" s="3"/>
      <c r="U65" s="62"/>
      <c r="V65" s="62"/>
    </row>
    <row r="66" spans="1:22" ht="15.75" hidden="1" thickBot="1" x14ac:dyDescent="0.3">
      <c r="B66" s="35" t="str">
        <f t="shared" si="3"/>
        <v>Mais</v>
      </c>
      <c r="C66" s="35"/>
      <c r="D66" s="35"/>
      <c r="E66" s="9"/>
      <c r="G66" s="9">
        <f t="shared" ref="G66:P66" si="6">G51*$R51*$E51</f>
        <v>0</v>
      </c>
      <c r="H66" s="9">
        <f t="shared" si="6"/>
        <v>0</v>
      </c>
      <c r="I66" s="9">
        <f t="shared" si="6"/>
        <v>0</v>
      </c>
      <c r="J66" s="9">
        <f t="shared" si="6"/>
        <v>0</v>
      </c>
      <c r="K66" s="9">
        <f t="shared" si="6"/>
        <v>0</v>
      </c>
      <c r="L66" s="9">
        <f t="shared" si="6"/>
        <v>0</v>
      </c>
      <c r="M66" s="9">
        <f t="shared" si="6"/>
        <v>0</v>
      </c>
      <c r="N66" s="9">
        <f t="shared" si="6"/>
        <v>0</v>
      </c>
      <c r="O66" s="9">
        <f t="shared" si="6"/>
        <v>0</v>
      </c>
      <c r="P66" s="9">
        <f t="shared" si="6"/>
        <v>0</v>
      </c>
      <c r="T66" s="3"/>
      <c r="U66" s="62"/>
      <c r="V66" s="62"/>
    </row>
    <row r="67" spans="1:22" ht="15.75" hidden="1" thickBot="1" x14ac:dyDescent="0.3">
      <c r="B67" s="35" t="str">
        <f t="shared" si="3"/>
        <v>Rüben</v>
      </c>
      <c r="C67" s="35"/>
      <c r="D67" s="35"/>
      <c r="E67" s="9"/>
      <c r="G67" s="9">
        <f t="shared" ref="G67:P67" si="7">G52*$R52*$E52</f>
        <v>0</v>
      </c>
      <c r="H67" s="9">
        <f t="shared" si="7"/>
        <v>0</v>
      </c>
      <c r="I67" s="9">
        <f t="shared" si="7"/>
        <v>0</v>
      </c>
      <c r="J67" s="9">
        <f t="shared" si="7"/>
        <v>0</v>
      </c>
      <c r="K67" s="9">
        <f t="shared" si="7"/>
        <v>0</v>
      </c>
      <c r="L67" s="9">
        <f t="shared" si="7"/>
        <v>0</v>
      </c>
      <c r="M67" s="9">
        <f t="shared" si="7"/>
        <v>0</v>
      </c>
      <c r="N67" s="9">
        <f t="shared" si="7"/>
        <v>0</v>
      </c>
      <c r="O67" s="9">
        <f t="shared" si="7"/>
        <v>0</v>
      </c>
      <c r="P67" s="9">
        <f t="shared" si="7"/>
        <v>0</v>
      </c>
      <c r="T67" s="3"/>
      <c r="U67" s="62"/>
      <c r="V67" s="62"/>
    </row>
    <row r="68" spans="1:22" ht="15.75" hidden="1" thickBot="1" x14ac:dyDescent="0.3">
      <c r="B68" s="35" t="str">
        <f t="shared" si="3"/>
        <v>Kartoffeln</v>
      </c>
      <c r="C68" s="35"/>
      <c r="D68" s="35"/>
      <c r="E68" s="9"/>
      <c r="G68" s="9">
        <f t="shared" ref="G68:P68" si="8">G53*$R53*$E53</f>
        <v>0</v>
      </c>
      <c r="H68" s="9">
        <f t="shared" si="8"/>
        <v>0</v>
      </c>
      <c r="I68" s="9">
        <f t="shared" si="8"/>
        <v>0</v>
      </c>
      <c r="J68" s="9">
        <f t="shared" si="8"/>
        <v>0</v>
      </c>
      <c r="K68" s="9">
        <f t="shared" si="8"/>
        <v>0</v>
      </c>
      <c r="L68" s="9">
        <f t="shared" si="8"/>
        <v>0</v>
      </c>
      <c r="M68" s="9">
        <f t="shared" si="8"/>
        <v>0</v>
      </c>
      <c r="N68" s="9">
        <f t="shared" si="8"/>
        <v>0</v>
      </c>
      <c r="O68" s="9">
        <f t="shared" si="8"/>
        <v>0</v>
      </c>
      <c r="P68" s="9">
        <f t="shared" si="8"/>
        <v>0</v>
      </c>
      <c r="T68" s="3"/>
      <c r="U68" s="62"/>
      <c r="V68" s="62"/>
    </row>
    <row r="69" spans="1:22" ht="15.75" hidden="1" thickBot="1" x14ac:dyDescent="0.3">
      <c r="B69" s="35" t="str">
        <f t="shared" si="3"/>
        <v>Raps</v>
      </c>
      <c r="C69" s="35"/>
      <c r="D69" s="35"/>
      <c r="E69" s="9"/>
      <c r="G69" s="9">
        <f t="shared" ref="G69:P69" si="9">G54*$R54*$E54</f>
        <v>0</v>
      </c>
      <c r="H69" s="9">
        <f t="shared" si="9"/>
        <v>0</v>
      </c>
      <c r="I69" s="9">
        <f t="shared" si="9"/>
        <v>0</v>
      </c>
      <c r="J69" s="9">
        <f t="shared" si="9"/>
        <v>0</v>
      </c>
      <c r="K69" s="9">
        <f t="shared" si="9"/>
        <v>0</v>
      </c>
      <c r="L69" s="9">
        <f t="shared" si="9"/>
        <v>0</v>
      </c>
      <c r="M69" s="9">
        <f t="shared" si="9"/>
        <v>0</v>
      </c>
      <c r="N69" s="9">
        <f t="shared" si="9"/>
        <v>0</v>
      </c>
      <c r="O69" s="9">
        <f t="shared" si="9"/>
        <v>0</v>
      </c>
      <c r="P69" s="9">
        <f t="shared" si="9"/>
        <v>0</v>
      </c>
      <c r="T69" s="3"/>
      <c r="U69" s="62"/>
      <c r="V69" s="62"/>
    </row>
    <row r="70" spans="1:22" ht="15.75" hidden="1" thickBot="1" x14ac:dyDescent="0.3">
      <c r="B70" s="35" t="str">
        <f t="shared" si="3"/>
        <v>Obst, Reben</v>
      </c>
      <c r="C70" s="35"/>
      <c r="D70" s="35"/>
      <c r="E70" s="9"/>
      <c r="G70" s="9">
        <f t="shared" ref="G70:P70" si="10">G55*$R55*$E55</f>
        <v>0</v>
      </c>
      <c r="H70" s="9">
        <f t="shared" si="10"/>
        <v>0</v>
      </c>
      <c r="I70" s="9">
        <f t="shared" si="10"/>
        <v>0</v>
      </c>
      <c r="J70" s="9">
        <f t="shared" si="10"/>
        <v>0</v>
      </c>
      <c r="K70" s="9">
        <f t="shared" si="10"/>
        <v>0</v>
      </c>
      <c r="L70" s="9">
        <f t="shared" si="10"/>
        <v>0</v>
      </c>
      <c r="M70" s="9">
        <f t="shared" si="10"/>
        <v>0</v>
      </c>
      <c r="N70" s="9">
        <f t="shared" si="10"/>
        <v>0</v>
      </c>
      <c r="O70" s="9">
        <f t="shared" si="10"/>
        <v>0</v>
      </c>
      <c r="P70" s="9">
        <f t="shared" si="10"/>
        <v>0</v>
      </c>
      <c r="T70" s="3"/>
      <c r="U70" s="62"/>
      <c r="V70" s="62"/>
    </row>
    <row r="71" spans="1:22" ht="15.75" hidden="1" thickBot="1" x14ac:dyDescent="0.3">
      <c r="B71" s="35" t="str">
        <f t="shared" si="3"/>
        <v>Gemüsebau</v>
      </c>
      <c r="C71" s="35"/>
      <c r="D71" s="35"/>
      <c r="E71" s="9"/>
      <c r="G71" s="9">
        <f t="shared" ref="G71:P71" si="11">G56*$R56*$E56</f>
        <v>0</v>
      </c>
      <c r="H71" s="9">
        <f t="shared" si="11"/>
        <v>0</v>
      </c>
      <c r="I71" s="9">
        <f t="shared" si="11"/>
        <v>0</v>
      </c>
      <c r="J71" s="9">
        <f t="shared" si="11"/>
        <v>0</v>
      </c>
      <c r="K71" s="9">
        <f t="shared" si="11"/>
        <v>0</v>
      </c>
      <c r="L71" s="9">
        <f t="shared" si="11"/>
        <v>0</v>
      </c>
      <c r="M71" s="9">
        <f t="shared" si="11"/>
        <v>0</v>
      </c>
      <c r="N71" s="9">
        <f t="shared" si="11"/>
        <v>0</v>
      </c>
      <c r="O71" s="9">
        <f t="shared" si="11"/>
        <v>0</v>
      </c>
      <c r="P71" s="9">
        <f t="shared" si="11"/>
        <v>0</v>
      </c>
      <c r="T71" s="3"/>
      <c r="U71" s="62"/>
      <c r="V71" s="62"/>
    </row>
    <row r="72" spans="1:22" ht="15.75" hidden="1" thickBot="1" x14ac:dyDescent="0.3">
      <c r="B72" s="35" t="str">
        <f t="shared" si="3"/>
        <v>Anderes</v>
      </c>
      <c r="C72" s="35"/>
      <c r="D72" s="35"/>
      <c r="E72" s="9"/>
      <c r="G72" s="9">
        <f t="shared" ref="G72:P72" si="12">G57*$R57*$E57</f>
        <v>0</v>
      </c>
      <c r="H72" s="9">
        <f t="shared" si="12"/>
        <v>0</v>
      </c>
      <c r="I72" s="9">
        <f t="shared" si="12"/>
        <v>0</v>
      </c>
      <c r="J72" s="9">
        <f t="shared" si="12"/>
        <v>0</v>
      </c>
      <c r="K72" s="9">
        <f t="shared" si="12"/>
        <v>0</v>
      </c>
      <c r="L72" s="9">
        <f t="shared" si="12"/>
        <v>0</v>
      </c>
      <c r="M72" s="9">
        <f t="shared" si="12"/>
        <v>0</v>
      </c>
      <c r="N72" s="9">
        <f t="shared" si="12"/>
        <v>0</v>
      </c>
      <c r="O72" s="9">
        <f t="shared" si="12"/>
        <v>0</v>
      </c>
      <c r="P72" s="9">
        <f t="shared" si="12"/>
        <v>0</v>
      </c>
      <c r="T72" s="3"/>
      <c r="U72" s="62"/>
      <c r="V72" s="62"/>
    </row>
    <row r="73" spans="1:22" ht="15.75" hidden="1" thickBot="1" x14ac:dyDescent="0.3">
      <c r="B73" s="5"/>
      <c r="C73" s="35"/>
      <c r="D73" s="35"/>
      <c r="E73" s="3"/>
      <c r="G73" s="3"/>
      <c r="H73" s="3"/>
      <c r="I73" s="3"/>
      <c r="J73" s="3"/>
      <c r="K73" s="3"/>
      <c r="L73" s="3"/>
      <c r="M73" s="3"/>
      <c r="N73" s="3"/>
      <c r="O73" s="3"/>
      <c r="P73" s="3"/>
      <c r="T73" s="3"/>
      <c r="U73" s="62"/>
      <c r="V73" s="62"/>
    </row>
    <row r="74" spans="1:22" ht="17.25" thickBot="1" x14ac:dyDescent="0.3">
      <c r="B74" s="7" t="s">
        <v>14</v>
      </c>
      <c r="C74" s="7"/>
      <c r="D74" s="7"/>
      <c r="G74" s="32">
        <f t="shared" ref="G74:P74" si="13">SUM(G64:G72)</f>
        <v>0</v>
      </c>
      <c r="H74" s="32">
        <f t="shared" si="13"/>
        <v>0</v>
      </c>
      <c r="I74" s="32">
        <f t="shared" si="13"/>
        <v>0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t="shared" si="13"/>
        <v>0</v>
      </c>
      <c r="O74" s="32">
        <f t="shared" si="13"/>
        <v>0</v>
      </c>
      <c r="P74" s="32">
        <f t="shared" si="13"/>
        <v>0</v>
      </c>
      <c r="Q74" s="28"/>
      <c r="R74" s="28"/>
      <c r="S74" s="28"/>
      <c r="T74" s="77">
        <f>ROUNDUP(SUM(E74:P74),-1)/1000</f>
        <v>0</v>
      </c>
      <c r="U74" s="76" t="s">
        <v>92</v>
      </c>
      <c r="V74" s="62"/>
    </row>
    <row r="75" spans="1:22" ht="7.5" customHeight="1" x14ac:dyDescent="0.25">
      <c r="B75" s="5"/>
      <c r="C75" s="35"/>
      <c r="D75" s="35"/>
      <c r="E75" s="3"/>
      <c r="G75" s="3"/>
      <c r="H75" s="3"/>
      <c r="I75" s="3"/>
      <c r="J75" s="3"/>
      <c r="K75" s="3"/>
      <c r="L75" s="3"/>
      <c r="M75" s="3"/>
      <c r="N75" s="3"/>
      <c r="O75" s="3"/>
      <c r="P75" s="3"/>
      <c r="T75" s="78"/>
      <c r="U75" s="76"/>
      <c r="V75" s="62"/>
    </row>
    <row r="76" spans="1:22" ht="17.25" thickBot="1" x14ac:dyDescent="0.25">
      <c r="A76" t="s">
        <v>95</v>
      </c>
      <c r="T76" s="76"/>
      <c r="U76" s="76"/>
      <c r="V76" s="62"/>
    </row>
    <row r="77" spans="1:22" ht="17.25" thickBot="1" x14ac:dyDescent="0.25">
      <c r="E77" s="1"/>
      <c r="G77" s="54">
        <v>5</v>
      </c>
      <c r="H77" s="54">
        <v>25</v>
      </c>
      <c r="I77" s="54">
        <v>50</v>
      </c>
      <c r="J77" s="54">
        <v>75</v>
      </c>
      <c r="K77" s="54">
        <v>85</v>
      </c>
      <c r="L77" s="54">
        <v>95</v>
      </c>
      <c r="M77" s="54">
        <v>80</v>
      </c>
      <c r="N77" s="54">
        <v>50</v>
      </c>
      <c r="O77" s="54">
        <v>25</v>
      </c>
      <c r="P77" s="54">
        <v>10</v>
      </c>
      <c r="Q77" s="47"/>
      <c r="R77" s="47"/>
      <c r="S77" s="47"/>
      <c r="T77" s="79">
        <f>SUM(E77:P77)/1000</f>
        <v>0.5</v>
      </c>
      <c r="U77" s="76" t="s">
        <v>93</v>
      </c>
      <c r="V77" s="62"/>
    </row>
    <row r="78" spans="1:22" ht="3.75" customHeight="1" thickBot="1" x14ac:dyDescent="0.25">
      <c r="T78" s="80"/>
      <c r="U78" s="76"/>
      <c r="V78" s="62"/>
    </row>
    <row r="79" spans="1:22" ht="19.5" customHeight="1" thickBot="1" x14ac:dyDescent="0.3">
      <c r="B79" s="3" t="s">
        <v>94</v>
      </c>
      <c r="C79" s="3"/>
      <c r="D79" s="3"/>
      <c r="E79" s="3"/>
      <c r="G79" s="3"/>
      <c r="H79" s="3"/>
      <c r="J79" t="s">
        <v>87</v>
      </c>
      <c r="T79" s="81">
        <f>ROUNDUP(T74*1.25/T77,0)</f>
        <v>0</v>
      </c>
      <c r="U79" s="82" t="s">
        <v>88</v>
      </c>
      <c r="V79" s="62"/>
    </row>
    <row r="80" spans="1:22" ht="7.5" customHeight="1" x14ac:dyDescent="0.2">
      <c r="T80" s="80"/>
      <c r="U80" s="76"/>
      <c r="V80" s="62"/>
    </row>
    <row r="81" spans="1:22" ht="15" thickBot="1" x14ac:dyDescent="0.25">
      <c r="A81" t="s">
        <v>69</v>
      </c>
      <c r="T81" s="80"/>
      <c r="U81" s="76"/>
      <c r="V81" s="62"/>
    </row>
    <row r="82" spans="1:22" ht="17.25" thickBot="1" x14ac:dyDescent="0.25">
      <c r="E82" s="28"/>
      <c r="G82" s="55">
        <f t="shared" ref="G82:P82" si="14">G77*$T$79</f>
        <v>0</v>
      </c>
      <c r="H82" s="55">
        <f>H77*$T$79</f>
        <v>0</v>
      </c>
      <c r="I82" s="55">
        <f t="shared" si="14"/>
        <v>0</v>
      </c>
      <c r="J82" s="55">
        <f>J77*$T$79</f>
        <v>0</v>
      </c>
      <c r="K82" s="55">
        <f t="shared" si="14"/>
        <v>0</v>
      </c>
      <c r="L82" s="55">
        <f t="shared" si="14"/>
        <v>0</v>
      </c>
      <c r="M82" s="55">
        <f t="shared" si="14"/>
        <v>0</v>
      </c>
      <c r="N82" s="55">
        <f t="shared" si="14"/>
        <v>0</v>
      </c>
      <c r="O82" s="55">
        <f t="shared" si="14"/>
        <v>0</v>
      </c>
      <c r="P82" s="55">
        <f t="shared" si="14"/>
        <v>0</v>
      </c>
      <c r="T82" s="83">
        <f>ROUND(SUM(E82:P82),-1)/1000</f>
        <v>0</v>
      </c>
      <c r="U82" s="76" t="s">
        <v>92</v>
      </c>
      <c r="V82" s="62"/>
    </row>
    <row r="83" spans="1:22" ht="7.5" customHeight="1" x14ac:dyDescent="0.2">
      <c r="T83" s="80"/>
      <c r="U83" s="76"/>
      <c r="V83" s="62"/>
    </row>
    <row r="84" spans="1:22" ht="15" thickBot="1" x14ac:dyDescent="0.25">
      <c r="A84" t="s">
        <v>49</v>
      </c>
      <c r="T84" s="76"/>
      <c r="U84" s="76"/>
      <c r="V84" s="62"/>
    </row>
    <row r="85" spans="1:22" ht="17.25" thickBot="1" x14ac:dyDescent="0.3">
      <c r="B85" s="3" t="s">
        <v>20</v>
      </c>
      <c r="C85" s="3"/>
      <c r="D85" s="3"/>
      <c r="E85" s="1"/>
      <c r="G85" s="56">
        <f t="shared" ref="G85:P85" si="15">G82-G74</f>
        <v>0</v>
      </c>
      <c r="H85" s="56">
        <f t="shared" si="15"/>
        <v>0</v>
      </c>
      <c r="I85" s="56">
        <f t="shared" si="15"/>
        <v>0</v>
      </c>
      <c r="J85" s="56">
        <f t="shared" si="15"/>
        <v>0</v>
      </c>
      <c r="K85" s="56">
        <f t="shared" si="15"/>
        <v>0</v>
      </c>
      <c r="L85" s="56">
        <f t="shared" si="15"/>
        <v>0</v>
      </c>
      <c r="M85" s="56">
        <f t="shared" si="15"/>
        <v>0</v>
      </c>
      <c r="N85" s="56">
        <f t="shared" si="15"/>
        <v>0</v>
      </c>
      <c r="O85" s="56">
        <f t="shared" si="15"/>
        <v>0</v>
      </c>
      <c r="P85" s="56">
        <f t="shared" si="15"/>
        <v>0</v>
      </c>
      <c r="Q85" s="1"/>
      <c r="R85" s="1"/>
      <c r="S85" s="1"/>
      <c r="T85" s="84">
        <f>ROUND(SUM(E85:P85),-1)/1000</f>
        <v>0</v>
      </c>
      <c r="U85" s="76" t="s">
        <v>92</v>
      </c>
      <c r="V85" s="62"/>
    </row>
    <row r="86" spans="1:22" ht="7.5" customHeight="1" thickBot="1" x14ac:dyDescent="0.25">
      <c r="T86" s="85"/>
      <c r="U86" s="76"/>
      <c r="V86" s="62"/>
    </row>
    <row r="87" spans="1:22" ht="17.25" thickBot="1" x14ac:dyDescent="0.3">
      <c r="B87" s="71" t="s">
        <v>58</v>
      </c>
      <c r="C87" s="3"/>
      <c r="D87" s="3"/>
      <c r="G87" s="69" t="str">
        <f t="shared" ref="G87:P87" si="16">IF(G85&lt;0,G85*-1,"")</f>
        <v/>
      </c>
      <c r="H87" s="69" t="str">
        <f t="shared" si="16"/>
        <v/>
      </c>
      <c r="I87" s="69" t="str">
        <f t="shared" si="16"/>
        <v/>
      </c>
      <c r="J87" s="69" t="str">
        <f t="shared" si="16"/>
        <v/>
      </c>
      <c r="K87" s="69" t="str">
        <f t="shared" si="16"/>
        <v/>
      </c>
      <c r="L87" s="69" t="str">
        <f t="shared" si="16"/>
        <v/>
      </c>
      <c r="M87" s="69" t="str">
        <f t="shared" si="16"/>
        <v/>
      </c>
      <c r="N87" s="69" t="str">
        <f t="shared" si="16"/>
        <v/>
      </c>
      <c r="O87" s="69" t="str">
        <f t="shared" si="16"/>
        <v/>
      </c>
      <c r="P87" s="69" t="str">
        <f t="shared" si="16"/>
        <v/>
      </c>
      <c r="Q87" s="3"/>
      <c r="R87" s="3"/>
      <c r="S87" s="3"/>
      <c r="T87" s="86">
        <f>IF(T74=0,0,ROUNDUP(MAX((T94),T89)*1.25+6*E59/1000,1))</f>
        <v>0</v>
      </c>
      <c r="U87" s="76" t="s">
        <v>92</v>
      </c>
      <c r="V87" s="62"/>
    </row>
    <row r="88" spans="1:22" ht="5.25" customHeight="1" x14ac:dyDescent="0.25">
      <c r="A88" s="64"/>
      <c r="B88" s="66"/>
      <c r="C88" s="66"/>
      <c r="D88" s="66"/>
      <c r="E88" s="66" t="str">
        <f>IF(E85&lt;0,E85*-1,"")</f>
        <v/>
      </c>
      <c r="F88" s="64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66"/>
      <c r="R88" s="66"/>
      <c r="S88" s="66"/>
      <c r="T88" s="67"/>
      <c r="U88" s="68"/>
      <c r="V88" s="64"/>
    </row>
    <row r="89" spans="1:22" ht="15" hidden="1" x14ac:dyDescent="0.25">
      <c r="B89" s="3" t="s">
        <v>45</v>
      </c>
      <c r="C89" s="3"/>
      <c r="D89" s="3"/>
      <c r="E89" s="3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3"/>
      <c r="R89" s="3"/>
      <c r="S89" s="3"/>
      <c r="T89">
        <f>MAX(E87:P87)/1000</f>
        <v>0</v>
      </c>
      <c r="U89" t="s">
        <v>41</v>
      </c>
    </row>
    <row r="90" spans="1:22" ht="15.75" hidden="1" x14ac:dyDescent="0.25">
      <c r="B90" s="3" t="s">
        <v>42</v>
      </c>
      <c r="C90" s="3"/>
      <c r="D90" s="3"/>
      <c r="E90" s="3"/>
      <c r="G90" s="57" t="str">
        <f>G87</f>
        <v/>
      </c>
      <c r="H90" s="57" t="str">
        <f t="shared" ref="H90:P90" si="17">H87</f>
        <v/>
      </c>
      <c r="I90" s="57" t="str">
        <f t="shared" si="17"/>
        <v/>
      </c>
      <c r="J90" s="57" t="str">
        <f t="shared" si="17"/>
        <v/>
      </c>
      <c r="K90" s="57" t="str">
        <f t="shared" si="17"/>
        <v/>
      </c>
      <c r="L90" s="57" t="str">
        <f t="shared" si="17"/>
        <v/>
      </c>
      <c r="M90" s="57" t="str">
        <f t="shared" si="17"/>
        <v/>
      </c>
      <c r="N90" s="57" t="str">
        <f t="shared" si="17"/>
        <v/>
      </c>
      <c r="O90" s="57" t="str">
        <f t="shared" si="17"/>
        <v/>
      </c>
      <c r="P90" s="57" t="str">
        <f t="shared" si="17"/>
        <v/>
      </c>
      <c r="Q90" s="3"/>
      <c r="R90" s="3" t="str">
        <f>IF((SUM(G90:P90))&gt;0,1,"")</f>
        <v/>
      </c>
      <c r="S90" s="3"/>
      <c r="T90" t="str">
        <f>IF(ISNUMBER(R90),SUM(G90:P90)/1000,"")</f>
        <v/>
      </c>
      <c r="U90" s="40"/>
    </row>
    <row r="91" spans="1:22" ht="15" hidden="1" x14ac:dyDescent="0.25">
      <c r="B91" s="3" t="s">
        <v>43</v>
      </c>
      <c r="C91" s="3"/>
      <c r="D91" s="3"/>
      <c r="G91" s="58" t="str">
        <f t="shared" ref="G91:P91" si="18">IF(OR(ISNUMBER(F87),(ISNUMBER(H87))),G87,"")</f>
        <v/>
      </c>
      <c r="H91" s="58" t="str">
        <f t="shared" si="18"/>
        <v/>
      </c>
      <c r="I91" s="58" t="str">
        <f t="shared" si="18"/>
        <v/>
      </c>
      <c r="J91" s="58" t="str">
        <f t="shared" si="18"/>
        <v/>
      </c>
      <c r="K91" s="58" t="str">
        <f t="shared" si="18"/>
        <v/>
      </c>
      <c r="L91" s="58" t="str">
        <f t="shared" si="18"/>
        <v/>
      </c>
      <c r="M91" s="58" t="str">
        <f t="shared" si="18"/>
        <v/>
      </c>
      <c r="N91" s="58" t="str">
        <f t="shared" si="18"/>
        <v/>
      </c>
      <c r="O91" s="58" t="str">
        <f t="shared" si="18"/>
        <v/>
      </c>
      <c r="P91" s="58" t="str">
        <f t="shared" si="18"/>
        <v/>
      </c>
      <c r="R91" s="3" t="str">
        <f>IF((SUM(G91:P91))&gt;0,1,"")</f>
        <v/>
      </c>
      <c r="S91" s="3"/>
      <c r="T91" t="str">
        <f>IF(ISNUMBER(R91),SUM(G91:P91)/1000,"")</f>
        <v/>
      </c>
    </row>
    <row r="92" spans="1:22" ht="15" hidden="1" x14ac:dyDescent="0.25">
      <c r="B92" s="31" t="s">
        <v>47</v>
      </c>
      <c r="C92" s="3"/>
      <c r="D92" s="3"/>
      <c r="G92" s="58"/>
      <c r="H92" s="58"/>
      <c r="I92" s="58"/>
      <c r="J92" s="58"/>
      <c r="K92" s="58"/>
      <c r="L92" s="58"/>
      <c r="M92" s="58"/>
      <c r="N92" s="58"/>
      <c r="O92" s="58"/>
      <c r="P92" s="58"/>
      <c r="R92" s="3"/>
      <c r="S92" s="3"/>
    </row>
    <row r="93" spans="1:22" ht="15" hidden="1" x14ac:dyDescent="0.25">
      <c r="B93" s="3" t="s">
        <v>44</v>
      </c>
      <c r="C93" s="3"/>
      <c r="D93" s="3"/>
      <c r="G93" s="58" t="str">
        <f t="shared" ref="G93:P93" si="19">IF(OR(AND(ISNUMBER(H90),(ISNUMBER(I90))),AND(ISNUMBER(E90),(ISNUMBER(F90))),AND(ISNUMBER(F90),(ISNUMBER(H90)))),G90,"")</f>
        <v/>
      </c>
      <c r="H93" s="58" t="str">
        <f t="shared" si="19"/>
        <v/>
      </c>
      <c r="I93" s="58" t="str">
        <f t="shared" si="19"/>
        <v/>
      </c>
      <c r="J93" s="58" t="str">
        <f t="shared" si="19"/>
        <v/>
      </c>
      <c r="K93" s="58" t="str">
        <f t="shared" si="19"/>
        <v/>
      </c>
      <c r="L93" s="58" t="str">
        <f t="shared" si="19"/>
        <v/>
      </c>
      <c r="M93" s="58" t="str">
        <f t="shared" si="19"/>
        <v/>
      </c>
      <c r="N93" s="58" t="str">
        <f t="shared" si="19"/>
        <v/>
      </c>
      <c r="O93" s="58" t="str">
        <f t="shared" si="19"/>
        <v/>
      </c>
      <c r="P93" s="58" t="str">
        <f t="shared" si="19"/>
        <v/>
      </c>
      <c r="R93" s="3" t="str">
        <f>IF((SUM(G93:P93))&gt;0,1,"")</f>
        <v/>
      </c>
      <c r="S93" s="3"/>
      <c r="T93" t="str">
        <f>IF(ISNUMBER(R93),SUM(G93:P93)/1000,"")</f>
        <v/>
      </c>
    </row>
    <row r="94" spans="1:22" ht="15" hidden="1" x14ac:dyDescent="0.25">
      <c r="B94" s="3"/>
      <c r="C94" s="3"/>
      <c r="D94" s="3"/>
      <c r="G94" s="58"/>
      <c r="H94" s="58"/>
      <c r="I94" s="58"/>
      <c r="J94" s="58"/>
      <c r="K94" s="58"/>
      <c r="L94" s="58"/>
      <c r="M94" s="58"/>
      <c r="N94" s="58"/>
      <c r="O94" s="58"/>
      <c r="P94" s="58"/>
      <c r="T94">
        <f>MIN(T90:T93)</f>
        <v>0</v>
      </c>
      <c r="U94" t="s">
        <v>46</v>
      </c>
    </row>
    <row r="95" spans="1:22" ht="15" hidden="1" x14ac:dyDescent="0.25">
      <c r="B95" s="3"/>
      <c r="C95" s="3"/>
      <c r="D95" s="3"/>
      <c r="G95" s="58"/>
      <c r="H95" s="58"/>
      <c r="I95" s="58"/>
      <c r="J95" s="58"/>
      <c r="K95" s="58"/>
      <c r="L95" s="58"/>
      <c r="M95" s="58"/>
      <c r="N95" s="58"/>
      <c r="O95" s="58"/>
      <c r="P95" s="58"/>
    </row>
    <row r="96" spans="1:22" ht="15" hidden="1" x14ac:dyDescent="0.25">
      <c r="B96" s="3"/>
      <c r="C96" s="3"/>
      <c r="D96" s="3"/>
      <c r="G96" s="58"/>
      <c r="H96" s="58"/>
      <c r="I96" s="58"/>
      <c r="J96" s="58"/>
      <c r="K96" s="58"/>
      <c r="L96" s="58"/>
      <c r="M96" s="58"/>
      <c r="N96" s="58"/>
      <c r="O96" s="58"/>
      <c r="P96" s="58"/>
    </row>
    <row r="97" spans="1:22" ht="15" hidden="1" x14ac:dyDescent="0.25">
      <c r="B97" s="3"/>
      <c r="C97" s="3"/>
      <c r="D97" s="3"/>
      <c r="G97" s="58"/>
      <c r="H97" s="58"/>
      <c r="I97" s="58"/>
      <c r="J97" s="58"/>
      <c r="K97" s="58"/>
      <c r="L97" s="58"/>
      <c r="M97" s="58"/>
      <c r="N97" s="58"/>
      <c r="O97" s="58"/>
      <c r="P97" s="58"/>
      <c r="T97" s="28"/>
    </row>
    <row r="98" spans="1:22" ht="15" hidden="1" x14ac:dyDescent="0.25">
      <c r="B98" s="3"/>
      <c r="C98" s="3"/>
      <c r="D98" s="3"/>
      <c r="G98" s="58"/>
      <c r="H98" s="58"/>
      <c r="I98" s="58"/>
      <c r="J98" s="58"/>
      <c r="K98" s="58"/>
      <c r="L98" s="58"/>
      <c r="M98" s="58"/>
      <c r="N98" s="58"/>
      <c r="O98" s="58"/>
      <c r="P98" s="58"/>
      <c r="T98" s="28"/>
    </row>
    <row r="99" spans="1:22" ht="15" hidden="1" x14ac:dyDescent="0.25">
      <c r="B99" s="3"/>
      <c r="C99" s="3"/>
      <c r="D99" s="3"/>
      <c r="G99" s="58"/>
      <c r="H99" s="58"/>
      <c r="I99" s="58"/>
      <c r="J99" s="58"/>
      <c r="K99" s="58"/>
      <c r="L99" s="58"/>
      <c r="M99" s="58"/>
      <c r="N99" s="58"/>
      <c r="O99" s="58"/>
      <c r="P99" s="58"/>
      <c r="T99" s="28"/>
    </row>
    <row r="100" spans="1:22" x14ac:dyDescent="0.2">
      <c r="J100" s="141" t="str">
        <f>CONCATENATE($C$6," ",$C$7)</f>
        <v xml:space="preserve"> </v>
      </c>
      <c r="K100" s="141"/>
      <c r="L100" s="141"/>
      <c r="M100" s="141"/>
      <c r="N100" s="141">
        <f>$C$10</f>
        <v>0</v>
      </c>
      <c r="O100" s="141"/>
      <c r="P100" s="141"/>
      <c r="Q100" s="141"/>
      <c r="R100" s="34"/>
      <c r="S100" s="34"/>
      <c r="T100" s="142">
        <f>$C$13</f>
        <v>0</v>
      </c>
      <c r="U100" s="141"/>
      <c r="V100" s="141"/>
    </row>
    <row r="101" spans="1:22" ht="27.75" x14ac:dyDescent="0.4">
      <c r="A101" s="130" t="s">
        <v>53</v>
      </c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</row>
    <row r="103" spans="1:22" ht="56.25" customHeight="1" x14ac:dyDescent="0.2">
      <c r="B103" s="21"/>
      <c r="C103" s="21"/>
      <c r="D103" s="21"/>
      <c r="E103" s="21"/>
      <c r="F103" s="21"/>
      <c r="G103" s="21"/>
      <c r="H103" s="21"/>
      <c r="I103" s="43" t="s">
        <v>24</v>
      </c>
      <c r="J103" s="158" t="s">
        <v>162</v>
      </c>
      <c r="K103" s="159"/>
      <c r="L103" s="194" t="s">
        <v>73</v>
      </c>
      <c r="M103" s="195"/>
      <c r="N103" s="194" t="s">
        <v>59</v>
      </c>
      <c r="O103" s="195"/>
      <c r="P103" s="158" t="s">
        <v>35</v>
      </c>
      <c r="Q103" s="193"/>
      <c r="R103" s="193"/>
      <c r="S103" s="193"/>
      <c r="T103" s="193"/>
      <c r="U103" s="193"/>
    </row>
    <row r="104" spans="1:22" x14ac:dyDescent="0.2">
      <c r="B104" s="19"/>
      <c r="C104" s="35"/>
      <c r="D104" s="35"/>
      <c r="E104" s="19"/>
      <c r="F104" s="19"/>
      <c r="G104" s="19"/>
      <c r="H104" s="19"/>
      <c r="I104" s="22"/>
      <c r="J104" s="19"/>
      <c r="K104" s="19"/>
      <c r="L104" s="19"/>
      <c r="N104" s="19"/>
      <c r="O104" s="19"/>
    </row>
    <row r="105" spans="1:22" x14ac:dyDescent="0.2">
      <c r="B105" s="143" t="s">
        <v>158</v>
      </c>
      <c r="C105" s="143"/>
      <c r="D105" s="143"/>
      <c r="E105" s="143"/>
      <c r="F105" s="143"/>
      <c r="G105" s="143"/>
      <c r="H105" s="143"/>
      <c r="I105" s="46"/>
      <c r="J105" s="23"/>
      <c r="K105" s="19"/>
      <c r="L105" s="131"/>
      <c r="M105" s="131"/>
      <c r="N105" s="131"/>
      <c r="O105" s="131"/>
    </row>
    <row r="106" spans="1:22" ht="16.5" x14ac:dyDescent="0.2">
      <c r="B106" s="19"/>
      <c r="C106" s="143" t="s">
        <v>145</v>
      </c>
      <c r="D106" s="143"/>
      <c r="E106" s="143"/>
      <c r="F106" s="143"/>
      <c r="G106" s="143"/>
      <c r="H106" s="157"/>
      <c r="I106" s="89" t="s">
        <v>98</v>
      </c>
      <c r="J106" s="91"/>
      <c r="K106" s="19" t="s">
        <v>88</v>
      </c>
      <c r="L106" s="131" t="s">
        <v>89</v>
      </c>
      <c r="M106" s="131"/>
      <c r="N106" s="131">
        <f>IF(I106="Nein",0,IF(I106="Ja",LEFT(L106,3)*IF(J106&gt;80,80,J106)))</f>
        <v>0</v>
      </c>
      <c r="O106" s="131"/>
      <c r="P106" t="s">
        <v>91</v>
      </c>
    </row>
    <row r="107" spans="1:22" ht="16.5" x14ac:dyDescent="0.2">
      <c r="B107" s="19"/>
      <c r="C107" s="143" t="s">
        <v>146</v>
      </c>
      <c r="D107" s="143"/>
      <c r="E107" s="143"/>
      <c r="F107" s="143"/>
      <c r="G107" s="143"/>
      <c r="H107" s="157"/>
      <c r="I107" s="89" t="s">
        <v>98</v>
      </c>
      <c r="J107" s="91"/>
      <c r="K107" s="73" t="s">
        <v>88</v>
      </c>
      <c r="L107" s="131" t="s">
        <v>159</v>
      </c>
      <c r="M107" s="131"/>
      <c r="N107" s="131">
        <f>IF(I107="Nein",0,IF(I107="Ja",LEFT(L107,3)*IF(J107&gt;80,80,J107)))</f>
        <v>0</v>
      </c>
      <c r="O107" s="131"/>
      <c r="P107" t="s">
        <v>91</v>
      </c>
    </row>
    <row r="108" spans="1:22" x14ac:dyDescent="0.2">
      <c r="B108" s="19"/>
      <c r="C108" s="35"/>
      <c r="D108" s="35"/>
      <c r="E108" s="19"/>
      <c r="F108" s="19"/>
      <c r="G108" s="19"/>
      <c r="H108" s="19"/>
      <c r="I108" s="19"/>
      <c r="J108" s="23"/>
      <c r="K108" s="19"/>
      <c r="L108" s="131"/>
      <c r="M108" s="131"/>
      <c r="N108" s="156"/>
      <c r="O108" s="156"/>
      <c r="P108" s="129"/>
      <c r="Q108" s="129"/>
      <c r="R108" s="129"/>
      <c r="S108" s="129"/>
    </row>
    <row r="109" spans="1:22" x14ac:dyDescent="0.2">
      <c r="B109" s="143" t="s">
        <v>126</v>
      </c>
      <c r="C109" s="143"/>
      <c r="D109" s="143"/>
      <c r="E109" s="143"/>
      <c r="F109" s="143"/>
      <c r="G109" s="143"/>
      <c r="H109" s="143"/>
      <c r="I109" s="89" t="s">
        <v>165</v>
      </c>
      <c r="J109" s="23"/>
      <c r="K109" s="19"/>
      <c r="L109" s="131"/>
      <c r="M109" s="131"/>
      <c r="N109" s="131"/>
      <c r="O109" s="131"/>
    </row>
    <row r="110" spans="1:22" ht="17.25" x14ac:dyDescent="0.25">
      <c r="B110" s="19"/>
      <c r="C110" s="155" t="s">
        <v>62</v>
      </c>
      <c r="D110" s="155"/>
      <c r="E110" s="155"/>
      <c r="F110" s="155"/>
      <c r="G110" s="155"/>
      <c r="H110" s="155"/>
      <c r="I110" s="19"/>
      <c r="J110" s="41">
        <f>Q8</f>
        <v>0</v>
      </c>
      <c r="K110" s="19" t="s">
        <v>90</v>
      </c>
      <c r="L110" s="131" t="s">
        <v>144</v>
      </c>
      <c r="M110" s="131"/>
      <c r="N110" s="131">
        <f>IF(I109="Nein",0,IF(I109="Ja",LEFT(L110,4)*IF(J110&gt;20,20,J110)))</f>
        <v>0</v>
      </c>
      <c r="O110" s="131"/>
      <c r="P110" s="122" t="s">
        <v>161</v>
      </c>
    </row>
    <row r="111" spans="1:22" x14ac:dyDescent="0.2">
      <c r="B111" s="19"/>
      <c r="C111" s="35"/>
      <c r="D111" s="35"/>
      <c r="E111" s="19"/>
      <c r="F111" s="19"/>
      <c r="G111" s="19"/>
      <c r="H111" s="19"/>
      <c r="I111" s="19"/>
      <c r="J111" s="24"/>
      <c r="K111" s="19"/>
      <c r="L111" s="131"/>
      <c r="M111" s="131"/>
      <c r="N111" s="131"/>
      <c r="O111" s="131"/>
    </row>
    <row r="112" spans="1:22" x14ac:dyDescent="0.2">
      <c r="B112" s="143" t="s">
        <v>25</v>
      </c>
      <c r="C112" s="143"/>
      <c r="D112" s="143"/>
      <c r="E112" s="143"/>
      <c r="F112" s="143"/>
      <c r="G112" s="143"/>
      <c r="H112" s="143"/>
      <c r="I112" s="89" t="s">
        <v>165</v>
      </c>
      <c r="J112" s="24"/>
      <c r="K112" s="19"/>
      <c r="L112" s="131"/>
      <c r="M112" s="131"/>
      <c r="N112" s="131"/>
      <c r="O112" s="131"/>
    </row>
    <row r="113" spans="1:24" ht="17.25" x14ac:dyDescent="0.25">
      <c r="B113" s="19"/>
      <c r="C113" s="4" t="s">
        <v>147</v>
      </c>
      <c r="D113" s="4"/>
      <c r="E113" s="4"/>
      <c r="F113" s="4"/>
      <c r="G113" s="4"/>
      <c r="H113" s="61"/>
      <c r="I113" s="46"/>
      <c r="J113" s="41">
        <f>Q7</f>
        <v>0</v>
      </c>
      <c r="K113" s="115" t="s">
        <v>88</v>
      </c>
      <c r="L113" s="131" t="s">
        <v>148</v>
      </c>
      <c r="M113" s="131"/>
      <c r="N113" s="131">
        <f>IF(I112="Nein",0,IF(I112="Ja",LEFT(L113,4)*IF(J113&gt;20,20,J113)))</f>
        <v>0</v>
      </c>
      <c r="O113" s="131"/>
      <c r="P113" t="s">
        <v>161</v>
      </c>
    </row>
    <row r="114" spans="1:24" s="118" customFormat="1" x14ac:dyDescent="0.2">
      <c r="B114" s="125" t="s">
        <v>160</v>
      </c>
      <c r="C114" s="4"/>
      <c r="D114" s="4"/>
      <c r="E114" s="4"/>
      <c r="F114" s="4"/>
      <c r="G114" s="4"/>
      <c r="H114" s="61"/>
      <c r="I114" s="89" t="s">
        <v>165</v>
      </c>
      <c r="J114" s="91"/>
      <c r="K114" s="121" t="s">
        <v>36</v>
      </c>
      <c r="L114" s="117"/>
      <c r="M114" s="117"/>
      <c r="N114" s="131">
        <f>IF(I114="Nein",0,IF(I114="Ja",(IF(J114&gt;10000,10000,J114))))</f>
        <v>0</v>
      </c>
      <c r="O114" s="131"/>
      <c r="P114" s="122" t="s">
        <v>161</v>
      </c>
    </row>
    <row r="115" spans="1:24" x14ac:dyDescent="0.2">
      <c r="B115" s="19"/>
      <c r="C115" s="35"/>
      <c r="D115" s="35"/>
      <c r="E115" s="19"/>
      <c r="F115" s="19"/>
      <c r="G115" s="19"/>
      <c r="H115" s="19"/>
      <c r="I115" s="19"/>
      <c r="J115" s="23"/>
      <c r="K115" s="19"/>
      <c r="L115" s="23"/>
      <c r="N115" s="23"/>
      <c r="O115" s="19"/>
    </row>
    <row r="116" spans="1:24" x14ac:dyDescent="0.2">
      <c r="B116" s="25" t="s">
        <v>26</v>
      </c>
      <c r="C116" s="26"/>
      <c r="D116" s="26"/>
      <c r="E116" s="26"/>
      <c r="F116" s="26"/>
      <c r="G116" s="26"/>
      <c r="H116" s="26"/>
      <c r="I116" s="26"/>
      <c r="J116" s="27"/>
      <c r="K116" s="26"/>
      <c r="L116" s="27"/>
      <c r="M116" s="42"/>
      <c r="N116" s="144">
        <f>SUM(N105:O114)</f>
        <v>0</v>
      </c>
      <c r="O116" s="145"/>
      <c r="P116" t="s">
        <v>36</v>
      </c>
    </row>
    <row r="117" spans="1:24" x14ac:dyDescent="0.2">
      <c r="B117" s="29"/>
      <c r="C117" s="29"/>
      <c r="D117" s="29"/>
      <c r="E117" s="29"/>
      <c r="F117" s="29"/>
      <c r="G117" s="29"/>
      <c r="H117" s="29"/>
      <c r="I117" s="29"/>
      <c r="J117" s="30"/>
      <c r="K117" s="29"/>
      <c r="L117" s="30"/>
      <c r="N117" s="33"/>
      <c r="O117" s="33"/>
    </row>
    <row r="118" spans="1:24" s="116" customFormat="1" x14ac:dyDescent="0.2">
      <c r="B118" s="119"/>
      <c r="F118" s="28"/>
      <c r="N118" s="120"/>
    </row>
    <row r="119" spans="1:24" s="49" customFormat="1" ht="27.75" x14ac:dyDescent="0.4">
      <c r="A119" s="130" t="s">
        <v>127</v>
      </c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</row>
    <row r="120" spans="1:24" s="49" customFormat="1" x14ac:dyDescent="0.2">
      <c r="F120" s="28"/>
    </row>
    <row r="121" spans="1:24" s="49" customFormat="1" x14ac:dyDescent="0.2">
      <c r="B121" s="49" t="s">
        <v>128</v>
      </c>
      <c r="D121" s="4"/>
      <c r="E121" s="4"/>
      <c r="F121" s="151"/>
      <c r="G121" s="152"/>
      <c r="J121" t="s">
        <v>138</v>
      </c>
      <c r="S121" s="148"/>
      <c r="T121" s="149"/>
    </row>
    <row r="122" spans="1:24" s="49" customFormat="1" x14ac:dyDescent="0.2">
      <c r="B122" s="49" t="s">
        <v>129</v>
      </c>
      <c r="F122" s="151"/>
      <c r="G122" s="152"/>
      <c r="J122" s="49" t="s">
        <v>139</v>
      </c>
      <c r="S122" s="148"/>
      <c r="T122" s="149"/>
    </row>
    <row r="123" spans="1:24" s="49" customFormat="1" x14ac:dyDescent="0.2">
      <c r="B123" s="49" t="s">
        <v>134</v>
      </c>
      <c r="F123" s="148"/>
      <c r="G123" s="149"/>
      <c r="H123" s="104"/>
      <c r="J123" s="49" t="s">
        <v>140</v>
      </c>
      <c r="S123" s="148"/>
      <c r="T123" s="149"/>
    </row>
    <row r="124" spans="1:24" x14ac:dyDescent="0.2">
      <c r="B124" s="49" t="s">
        <v>135</v>
      </c>
      <c r="F124" s="148"/>
      <c r="G124" s="149"/>
      <c r="J124" t="s">
        <v>131</v>
      </c>
      <c r="S124" s="148"/>
      <c r="T124" s="149"/>
    </row>
    <row r="125" spans="1:24" s="49" customFormat="1" ht="14.25" customHeight="1" x14ac:dyDescent="0.2">
      <c r="B125" s="109" t="s">
        <v>136</v>
      </c>
      <c r="F125" s="148"/>
      <c r="G125" s="149"/>
      <c r="J125" s="150" t="s">
        <v>141</v>
      </c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11"/>
      <c r="V125" s="111"/>
      <c r="W125" s="111"/>
      <c r="X125" s="111"/>
    </row>
    <row r="126" spans="1:24" s="109" customFormat="1" x14ac:dyDescent="0.2">
      <c r="B126" s="109" t="s">
        <v>137</v>
      </c>
      <c r="F126" s="148"/>
      <c r="G126" s="149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12"/>
      <c r="V126" s="112"/>
      <c r="W126" s="112"/>
      <c r="X126" s="112"/>
    </row>
    <row r="127" spans="1:24" ht="14.25" customHeight="1" x14ac:dyDescent="0.2">
      <c r="B127" s="49" t="s">
        <v>130</v>
      </c>
      <c r="F127" s="148"/>
      <c r="G127" s="149"/>
      <c r="H127" s="146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</row>
    <row r="128" spans="1:24" ht="9.75" customHeight="1" x14ac:dyDescent="0.2">
      <c r="A128" s="64"/>
      <c r="B128" s="113"/>
      <c r="C128" s="113"/>
      <c r="D128" s="113"/>
      <c r="E128" s="113"/>
      <c r="F128" s="113"/>
      <c r="G128" s="113"/>
      <c r="H128" s="110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</row>
    <row r="129" spans="1:22" x14ac:dyDescent="0.2">
      <c r="J129" s="141" t="str">
        <f>CONCATENATE($C$6," ",$C$7)</f>
        <v xml:space="preserve"> </v>
      </c>
      <c r="K129" s="141"/>
      <c r="L129" s="141"/>
      <c r="M129" s="141"/>
      <c r="N129" s="141">
        <f>$C$10</f>
        <v>0</v>
      </c>
      <c r="O129" s="141"/>
      <c r="P129" s="141"/>
      <c r="Q129" s="141"/>
      <c r="R129" s="34"/>
      <c r="S129" s="34"/>
      <c r="T129" s="142">
        <f>$C$13</f>
        <v>0</v>
      </c>
      <c r="U129" s="141"/>
      <c r="V129" s="141"/>
    </row>
    <row r="130" spans="1:22" ht="27.75" x14ac:dyDescent="0.4">
      <c r="A130" s="130" t="s">
        <v>132</v>
      </c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</row>
    <row r="132" spans="1:22" x14ac:dyDescent="0.2">
      <c r="A132" s="105" t="s">
        <v>70</v>
      </c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1:22" x14ac:dyDescent="0.2">
      <c r="A133" s="106" t="s">
        <v>27</v>
      </c>
      <c r="B133" s="82" t="s">
        <v>108</v>
      </c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1:22" s="103" customFormat="1" x14ac:dyDescent="0.2">
      <c r="A134" s="106" t="s">
        <v>27</v>
      </c>
      <c r="B134" s="105" t="s">
        <v>109</v>
      </c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1:22" s="103" customFormat="1" x14ac:dyDescent="0.2">
      <c r="A135" s="106" t="s">
        <v>27</v>
      </c>
      <c r="B135" s="82" t="s">
        <v>157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1:22" x14ac:dyDescent="0.2">
      <c r="A136" s="106" t="s">
        <v>27</v>
      </c>
      <c r="B136" s="128" t="s">
        <v>163</v>
      </c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1:22" s="103" customFormat="1" x14ac:dyDescent="0.2">
      <c r="A137" s="106" t="s">
        <v>27</v>
      </c>
      <c r="B137" s="105" t="s">
        <v>110</v>
      </c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1:22" s="98" customFormat="1" x14ac:dyDescent="0.2">
      <c r="A138" s="106"/>
      <c r="B138" s="105" t="s">
        <v>111</v>
      </c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1:22" s="103" customFormat="1" x14ac:dyDescent="0.2">
      <c r="A139" s="106"/>
      <c r="B139" s="105" t="s">
        <v>112</v>
      </c>
      <c r="C139" s="105" t="s">
        <v>123</v>
      </c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1:22" s="103" customFormat="1" x14ac:dyDescent="0.2">
      <c r="A140" s="106"/>
      <c r="B140" s="105"/>
      <c r="C140" s="105" t="s">
        <v>121</v>
      </c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1:22" s="103" customFormat="1" x14ac:dyDescent="0.2">
      <c r="A141" s="106"/>
      <c r="B141" s="105"/>
      <c r="C141" s="103" t="s">
        <v>125</v>
      </c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1:22" s="108" customFormat="1" x14ac:dyDescent="0.2">
      <c r="A142" s="106"/>
      <c r="B142" s="105"/>
      <c r="C142" s="105" t="s">
        <v>124</v>
      </c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1:22" s="104" customFormat="1" x14ac:dyDescent="0.2">
      <c r="A143" s="106"/>
      <c r="B143" s="105"/>
      <c r="C143" s="105" t="s">
        <v>122</v>
      </c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1:22" s="104" customFormat="1" x14ac:dyDescent="0.2">
      <c r="A144" s="106"/>
      <c r="B144" s="105"/>
      <c r="C144" s="105" t="s">
        <v>133</v>
      </c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1:19" s="103" customFormat="1" x14ac:dyDescent="0.2">
      <c r="A145" s="106"/>
      <c r="B145" s="105" t="s">
        <v>113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1:19" s="103" customFormat="1" x14ac:dyDescent="0.2">
      <c r="A146" s="106" t="s">
        <v>115</v>
      </c>
      <c r="B146" s="82" t="s">
        <v>114</v>
      </c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1:19" x14ac:dyDescent="0.2">
      <c r="A147" s="106" t="s">
        <v>27</v>
      </c>
      <c r="B147" s="82" t="s">
        <v>116</v>
      </c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1:19" s="103" customFormat="1" x14ac:dyDescent="0.2">
      <c r="A148" s="106" t="s">
        <v>27</v>
      </c>
      <c r="B148" s="82" t="s">
        <v>117</v>
      </c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1:19" s="103" customFormat="1" x14ac:dyDescent="0.2">
      <c r="A149" s="106" t="s">
        <v>27</v>
      </c>
      <c r="B149" s="105" t="s">
        <v>118</v>
      </c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1:19" s="62" customFormat="1" x14ac:dyDescent="0.2">
      <c r="A150" s="106"/>
      <c r="B150" s="107" t="s">
        <v>120</v>
      </c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1:19" s="62" customFormat="1" x14ac:dyDescent="0.2">
      <c r="A151" s="106"/>
      <c r="B151" s="107" t="s">
        <v>119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1:19" s="62" customFormat="1" x14ac:dyDescent="0.2">
      <c r="A152"/>
      <c r="B152"/>
    </row>
    <row r="153" spans="1:19" s="62" customFormat="1" ht="15" x14ac:dyDescent="0.25">
      <c r="A153" s="3" t="s">
        <v>51</v>
      </c>
      <c r="B153"/>
      <c r="C153"/>
    </row>
    <row r="154" spans="1:19" s="62" customFormat="1" ht="15" x14ac:dyDescent="0.25">
      <c r="A154" s="48" t="s">
        <v>27</v>
      </c>
      <c r="B154" s="3" t="s">
        <v>103</v>
      </c>
    </row>
    <row r="155" spans="1:19" s="62" customFormat="1" ht="15" x14ac:dyDescent="0.25">
      <c r="A155" s="48" t="s">
        <v>27</v>
      </c>
      <c r="B155" s="3" t="s">
        <v>99</v>
      </c>
    </row>
    <row r="156" spans="1:19" s="62" customFormat="1" ht="15" x14ac:dyDescent="0.25">
      <c r="A156" s="48" t="s">
        <v>27</v>
      </c>
      <c r="B156" s="3" t="s">
        <v>100</v>
      </c>
      <c r="C156"/>
    </row>
    <row r="157" spans="1:19" s="62" customFormat="1" ht="15" x14ac:dyDescent="0.25">
      <c r="A157" s="48" t="s">
        <v>27</v>
      </c>
      <c r="B157" s="127" t="s">
        <v>164</v>
      </c>
    </row>
    <row r="158" spans="1:19" s="124" customFormat="1" ht="15" x14ac:dyDescent="0.25">
      <c r="A158" s="48"/>
      <c r="B158" s="126"/>
    </row>
    <row r="159" spans="1:19" x14ac:dyDescent="0.2">
      <c r="B159" t="s">
        <v>28</v>
      </c>
      <c r="F159" t="s">
        <v>0</v>
      </c>
      <c r="J159" t="s">
        <v>29</v>
      </c>
    </row>
    <row r="160" spans="1:19" x14ac:dyDescent="0.2">
      <c r="B160" s="132" t="str">
        <f>IF(ISNUMBER(C13),C13,"")</f>
        <v/>
      </c>
      <c r="C160" s="132"/>
      <c r="D160" s="132"/>
      <c r="E160" s="133"/>
      <c r="F160" s="134"/>
      <c r="G160" s="135"/>
      <c r="H160" s="135"/>
      <c r="I160" s="136"/>
      <c r="J160" s="140"/>
      <c r="K160" s="140"/>
      <c r="L160" s="140"/>
      <c r="M160" s="140"/>
      <c r="N160" s="140"/>
      <c r="O160" s="140"/>
    </row>
    <row r="161" spans="1:22" x14ac:dyDescent="0.2">
      <c r="B161" s="133"/>
      <c r="C161" s="133"/>
      <c r="D161" s="133"/>
      <c r="E161" s="133"/>
      <c r="F161" s="137"/>
      <c r="G161" s="138"/>
      <c r="H161" s="138"/>
      <c r="I161" s="139"/>
      <c r="J161" s="140"/>
      <c r="K161" s="140"/>
      <c r="L161" s="140"/>
      <c r="M161" s="140"/>
      <c r="N161" s="140"/>
      <c r="O161" s="140"/>
    </row>
    <row r="163" spans="1:22" ht="15" x14ac:dyDescent="0.25">
      <c r="A163" s="3" t="s">
        <v>104</v>
      </c>
      <c r="Q163" t="s">
        <v>76</v>
      </c>
    </row>
    <row r="164" spans="1:22" ht="15" x14ac:dyDescent="0.25">
      <c r="B164" s="3" t="s">
        <v>151</v>
      </c>
      <c r="C164" s="123" t="s">
        <v>152</v>
      </c>
      <c r="Q164" s="3" t="s">
        <v>142</v>
      </c>
      <c r="S164" t="s">
        <v>143</v>
      </c>
    </row>
    <row r="165" spans="1:22" ht="15" x14ac:dyDescent="0.25">
      <c r="B165" s="3" t="s">
        <v>153</v>
      </c>
      <c r="C165" s="118" t="s">
        <v>154</v>
      </c>
    </row>
    <row r="166" spans="1:22" x14ac:dyDescent="0.2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R166" s="64"/>
      <c r="S166" s="64"/>
      <c r="U166" s="64"/>
      <c r="V166" s="64"/>
    </row>
  </sheetData>
  <sheetProtection selectLockedCells="1"/>
  <mergeCells count="135">
    <mergeCell ref="A41:U41"/>
    <mergeCell ref="F26:U26"/>
    <mergeCell ref="F27:U29"/>
    <mergeCell ref="F30:U37"/>
    <mergeCell ref="A61:U61"/>
    <mergeCell ref="P103:U103"/>
    <mergeCell ref="C107:H107"/>
    <mergeCell ref="N103:O103"/>
    <mergeCell ref="N106:O106"/>
    <mergeCell ref="N107:O107"/>
    <mergeCell ref="L103:M103"/>
    <mergeCell ref="J39:M39"/>
    <mergeCell ref="N39:Q39"/>
    <mergeCell ref="T39:V39"/>
    <mergeCell ref="L107:M107"/>
    <mergeCell ref="C12:G12"/>
    <mergeCell ref="C13:G13"/>
    <mergeCell ref="H17:I17"/>
    <mergeCell ref="J17:K17"/>
    <mergeCell ref="L17:M17"/>
    <mergeCell ref="C14:G14"/>
    <mergeCell ref="D18:E18"/>
    <mergeCell ref="H18:I18"/>
    <mergeCell ref="J18:K18"/>
    <mergeCell ref="L18:M18"/>
    <mergeCell ref="D17:E17"/>
    <mergeCell ref="T18:U18"/>
    <mergeCell ref="N19:O19"/>
    <mergeCell ref="N22:O22"/>
    <mergeCell ref="P21:Q21"/>
    <mergeCell ref="P19:Q19"/>
    <mergeCell ref="F19:G19"/>
    <mergeCell ref="F22:G22"/>
    <mergeCell ref="P20:Q20"/>
    <mergeCell ref="T20:U20"/>
    <mergeCell ref="T19:U19"/>
    <mergeCell ref="T22:U22"/>
    <mergeCell ref="T21:U21"/>
    <mergeCell ref="N20:O20"/>
    <mergeCell ref="C11:G11"/>
    <mergeCell ref="P22:Q22"/>
    <mergeCell ref="R21:S21"/>
    <mergeCell ref="R19:S19"/>
    <mergeCell ref="R22:S22"/>
    <mergeCell ref="N21:O21"/>
    <mergeCell ref="L20:M20"/>
    <mergeCell ref="J20:K20"/>
    <mergeCell ref="H21:I21"/>
    <mergeCell ref="H19:I19"/>
    <mergeCell ref="H22:I22"/>
    <mergeCell ref="J21:K21"/>
    <mergeCell ref="J19:K19"/>
    <mergeCell ref="J22:K22"/>
    <mergeCell ref="L21:M21"/>
    <mergeCell ref="L19:M19"/>
    <mergeCell ref="L22:M22"/>
    <mergeCell ref="N17:O17"/>
    <mergeCell ref="N18:O18"/>
    <mergeCell ref="P18:Q18"/>
    <mergeCell ref="R18:S18"/>
    <mergeCell ref="D20:E20"/>
    <mergeCell ref="D21:E21"/>
    <mergeCell ref="D22:E22"/>
    <mergeCell ref="F24:G24"/>
    <mergeCell ref="F20:G20"/>
    <mergeCell ref="F21:G21"/>
    <mergeCell ref="B17:C17"/>
    <mergeCell ref="L105:M105"/>
    <mergeCell ref="L106:M106"/>
    <mergeCell ref="A1:V1"/>
    <mergeCell ref="I5:U5"/>
    <mergeCell ref="J8:O8"/>
    <mergeCell ref="J6:O6"/>
    <mergeCell ref="J7:O7"/>
    <mergeCell ref="Q6:R6"/>
    <mergeCell ref="Q7:R7"/>
    <mergeCell ref="C6:G6"/>
    <mergeCell ref="C7:G7"/>
    <mergeCell ref="C8:G8"/>
    <mergeCell ref="Q8:R8"/>
    <mergeCell ref="B5:G5"/>
    <mergeCell ref="P17:Q17"/>
    <mergeCell ref="R20:S20"/>
    <mergeCell ref="H20:I20"/>
    <mergeCell ref="R17:S17"/>
    <mergeCell ref="C9:G9"/>
    <mergeCell ref="C10:G10"/>
    <mergeCell ref="J125:T126"/>
    <mergeCell ref="F125:G125"/>
    <mergeCell ref="A119:U119"/>
    <mergeCell ref="F121:G121"/>
    <mergeCell ref="F122:G122"/>
    <mergeCell ref="F123:G123"/>
    <mergeCell ref="T17:U17"/>
    <mergeCell ref="N110:O110"/>
    <mergeCell ref="C110:H110"/>
    <mergeCell ref="B109:H109"/>
    <mergeCell ref="B105:H105"/>
    <mergeCell ref="A101:U101"/>
    <mergeCell ref="L108:M108"/>
    <mergeCell ref="L109:M109"/>
    <mergeCell ref="L110:M110"/>
    <mergeCell ref="N105:O105"/>
    <mergeCell ref="N108:O108"/>
    <mergeCell ref="N109:O109"/>
    <mergeCell ref="J100:M100"/>
    <mergeCell ref="N100:Q100"/>
    <mergeCell ref="T100:V100"/>
    <mergeCell ref="C106:H106"/>
    <mergeCell ref="J103:K103"/>
    <mergeCell ref="D19:E19"/>
    <mergeCell ref="A130:U130"/>
    <mergeCell ref="N114:O114"/>
    <mergeCell ref="B160:E161"/>
    <mergeCell ref="F160:I161"/>
    <mergeCell ref="J160:O161"/>
    <mergeCell ref="J129:M129"/>
    <mergeCell ref="N129:Q129"/>
    <mergeCell ref="T129:V129"/>
    <mergeCell ref="N111:O111"/>
    <mergeCell ref="N112:O112"/>
    <mergeCell ref="L111:M111"/>
    <mergeCell ref="L112:M112"/>
    <mergeCell ref="B112:H112"/>
    <mergeCell ref="N113:O113"/>
    <mergeCell ref="N116:O116"/>
    <mergeCell ref="L113:M113"/>
    <mergeCell ref="H127:V127"/>
    <mergeCell ref="S121:T121"/>
    <mergeCell ref="S122:T122"/>
    <mergeCell ref="S123:T123"/>
    <mergeCell ref="S124:T124"/>
    <mergeCell ref="F124:G124"/>
    <mergeCell ref="F127:G127"/>
    <mergeCell ref="F126:G126"/>
  </mergeCells>
  <phoneticPr fontId="27" type="noConversion"/>
  <conditionalFormatting sqref="G85:S85 E85">
    <cfRule type="colorScale" priority="3">
      <colorScale>
        <cfvo type="num" val="0"/>
        <cfvo type="num" val="0"/>
        <color rgb="FFF8696B"/>
        <color rgb="FF63BE7B"/>
      </colorScale>
    </cfRule>
  </conditionalFormatting>
  <conditionalFormatting sqref="T85">
    <cfRule type="colorScale" priority="2">
      <colorScale>
        <cfvo type="num" val="0"/>
        <cfvo type="num" val="0"/>
        <color rgb="FFF8696B"/>
        <color rgb="FF63BE7B"/>
      </colorScale>
    </cfRule>
  </conditionalFormatting>
  <dataValidations count="13">
    <dataValidation type="list" allowBlank="1" showInputMessage="1" showErrorMessage="1" sqref="H19:U19 D19:E19">
      <formula1>"Dreipunkt,Gezogen,Selbstfahrer, , "</formula1>
    </dataValidation>
    <dataValidation type="list" allowBlank="1" showInputMessage="1" showErrorMessage="1" sqref="F24:G24 I109 I112 I106:I107 I114">
      <formula1>"Ja,Nein"</formula1>
    </dataValidation>
    <dataValidation type="whole" allowBlank="1" showInputMessage="1" showErrorMessage="1" sqref="D20:E20 H20:U20">
      <formula1>1</formula1>
      <formula2>100</formula2>
    </dataValidation>
    <dataValidation type="whole" allowBlank="1" showInputMessage="1" showErrorMessage="1" sqref="D21:E21 H21:U21">
      <formula1>1</formula1>
      <formula2>10000</formula2>
    </dataValidation>
    <dataValidation type="decimal" allowBlank="1" showInputMessage="1" showErrorMessage="1" sqref="D22:E22 H22:U22">
      <formula1>0.01</formula1>
      <formula2>5000</formula2>
    </dataValidation>
    <dataValidation type="whole" allowBlank="1" showInputMessage="1" showErrorMessage="1" sqref="F26:U26">
      <formula1>1</formula1>
      <formula2>500</formula2>
    </dataValidation>
    <dataValidation type="whole" allowBlank="1" showInputMessage="1" showErrorMessage="1" sqref="E49:E57">
      <formula1>0</formula1>
      <formula2>1000</formula2>
    </dataValidation>
    <dataValidation type="whole" allowBlank="1" showInputMessage="1" showErrorMessage="1" sqref="G49:P57">
      <formula1>0</formula1>
      <formula2>100</formula2>
    </dataValidation>
    <dataValidation type="decimal" allowBlank="1" showInputMessage="1" showErrorMessage="1" sqref="R49:R57">
      <formula1>0.1</formula1>
      <formula2>5</formula2>
    </dataValidation>
    <dataValidation type="textLength" operator="greaterThan" allowBlank="1" showInputMessage="1" showErrorMessage="1" sqref="F160:I161 C10:E10">
      <formula1>1</formula1>
    </dataValidation>
    <dataValidation type="whole" allowBlank="1" showInputMessage="1" showErrorMessage="1" sqref="C9:E9">
      <formula1>1000</formula1>
      <formula2>9999</formula2>
    </dataValidation>
    <dataValidation type="decimal" allowBlank="1" showInputMessage="1" showErrorMessage="1" sqref="C49:C57">
      <formula1>0</formula1>
      <formula2>5000</formula2>
    </dataValidation>
    <dataValidation type="list" allowBlank="1" showInputMessage="1" showErrorMessage="1" sqref="H18:U18 D18:E18">
      <formula1>"Feldspritze,Gebläsespritze,andere,,"</formula1>
    </dataValidation>
  </dataValidations>
  <hyperlinks>
    <hyperlink ref="C164" r:id="rId1"/>
  </hyperlinks>
  <pageMargins left="0.51181102362204722" right="0.51181102362204722" top="0.11811023622047245" bottom="0" header="0.31496062992125984" footer="0.31496062992125984"/>
  <pageSetup paperSize="9" scale="89" orientation="landscape" horizontalDpi="4294967294" r:id="rId2"/>
  <headerFooter differentOddEven="1">
    <oddHeader xml:space="preserve">&amp;C
</oddHeader>
    <oddFooter>&amp;C&amp;K000000Landwirtschaft und Wald, c/o Spezialkulturen und Pflanzenschutz, Sennweidstrasse 35, 6276 Hohenrain, www.lawa.lu.ch</oddFooter>
  </headerFooter>
  <rowBreaks count="3" manualBreakCount="3">
    <brk id="38" max="21" man="1"/>
    <brk id="99" max="21" man="1"/>
    <brk id="128" max="21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Berechnungen</vt:lpstr>
      <vt:lpstr>Berechnungen!Druckbereich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Waschplatz Gesuch 2016</dc:title>
  <dc:creator>Steiner Thomas, VOL-LANAT-ASP-BPS</dc:creator>
  <cp:lastModifiedBy>Kurmann Mario</cp:lastModifiedBy>
  <cp:lastPrinted>2019-09-09T10:18:54Z</cp:lastPrinted>
  <dcterms:created xsi:type="dcterms:W3CDTF">2016-09-02T09:15:59Z</dcterms:created>
  <dcterms:modified xsi:type="dcterms:W3CDTF">2023-09-04T14:37:16Z</dcterms:modified>
  <cp:contentStatus/>
</cp:coreProperties>
</file>